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99" documentId="120_S{2AC9BD13-BADA-5192-A53E-5A8FF88502F6}" xr6:coauthVersionLast="47" xr6:coauthVersionMax="47" xr10:uidLastSave="{54FFF480-0013-48CC-9CB8-C6FB43F8C1A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2"/>
  <c r="G5" i="2"/>
  <c r="I5" i="2"/>
  <c r="J5" i="2"/>
  <c r="L5" i="2"/>
  <c r="I3" i="4"/>
  <c r="J3" i="4"/>
  <c r="I4" i="4"/>
  <c r="J4" i="4"/>
  <c r="I5" i="4"/>
  <c r="J5" i="4"/>
  <c r="I6" i="4"/>
  <c r="J6"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<sst xmlns="http://schemas.openxmlformats.org/spreadsheetml/2006/main" count="180290" uniqueCount="39129">
  <si>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</si>
  <si>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</si>
  <si>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</si>
  <si>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</si>
  <si>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</si>
  <si>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</si>
  <si>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</si>
  <si>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</si>
  <si>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</si>
  <si>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</si>
  <si>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</si>
  <si>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</si>
  <si>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</si>
  <si>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</si>
  <si>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</si>
  <si>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</si>
  <si>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</si>
  <si>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</si>
  <si>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</si>
  <si>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</si>
  <si>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</si>
  <si>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</si>
  <si>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</si>
  <si>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</si>
  <si>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</si>
  <si>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</si>
  <si>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</si>
  <si>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</si>
  <si>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</si>
  <si>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</si>
  <si>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</si>
  <si>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</si>
  <si>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</si>
  <si>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</si>
  <si>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</si>
  <si>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</si>
  <si>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</si>
  <si>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</si>
  <si>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</si>
  <si>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</si>
  <si>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</si>
  <si>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</si>
  <si>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</si>
  <si>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</si>
  <si>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</si>
  <si>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</si>
  <si>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</si>
  <si>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</si>
  <si>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</si>
  <si>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</si>
  <si>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</si>
  <si>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</si>
  <si>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</si>
  <si>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</si>
  <si>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</si>
  <si>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</si>
  <si>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</si>
  <si>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</si>
  <si>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</si>
  <si>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</si>
  <si>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</si>
  <si>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</si>
  <si>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</si>
  <si>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</si>
  <si>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</si>
  <si>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</si>
  <si>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</si>
  <si>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</si>
  <si>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</si>
  <si>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</si>
  <si>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</si>
  <si>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</si>
  <si>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</si>
  <si>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</si>
  <si>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</si>
  <si>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</si>
  <si>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</si>
  <si>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</si>
  <si>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</si>
  <si>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</si>
  <si>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</si>
  <si>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</si>
  <si>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</si>
  <si>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</si>
  <si>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</si>
  <si>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</si>
  <si>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</si>
  <si>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</si>
  <si>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</si>
  <si>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</si>
  <si>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</si>
  <si>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</si>
  <si>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</si>
  <si>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</si>
  <si>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</si>
  <si>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</si>
  <si>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</si>
  <si>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</si>
  <si>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</si>
  <si>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</si>
  <si>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</si>
  <si>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</si>
  <si>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</si>
  <si>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</si>
  <si>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</si>
  <si>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</si>
  <si>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</si>
  <si>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</si>
  <si>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</si>
  <si>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</si>
  <si>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</si>
  <si>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</si>
  <si>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</si>
  <si>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</si>
  <si>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</si>
  <si>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</si>
  <si>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</si>
  <si>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</si>
  <si>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</si>
  <si>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</si>
  <si>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</si>
  <si>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</si>
  <si>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</si>
  <si>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</si>
  <si>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</si>
  <si>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</si>
  <si>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</si>
  <si>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</si>
  <si>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</si>
  <si>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</si>
  <si>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</si>
  <si>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</si>
  <si>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</si>
  <si>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</si>
  <si>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</si>
  <si>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</si>
  <si>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</si>
  <si>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</si>
  <si>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</si>
  <si>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</si>
  <si>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</si>
  <si>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</si>
  <si>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</si>
  <si>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</si>
  <si>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</si>
  <si>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</si>
  <si>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</si>
  <si>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</si>
  <si>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</si>
  <si>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</si>
  <si>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</si>
  <si>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</si>
  <si>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</si>
  <si>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</si>
  <si>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</si>
  <si>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</si>
  <si>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</si>
  <si>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</si>
  <si>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</si>
  <si>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</si>
  <si>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</si>
  <si>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</si>
  <si>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</si>
  <si>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</si>
  <si>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</si>
  <si>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</si>
  <si>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</si>
  <si>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</si>
  <si>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</si>
  <si>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</si>
  <si>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</si>
  <si>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</si>
  <si>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</si>
  <si>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</si>
  <si>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</si>
  <si>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</si>
  <si>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</si>
  <si>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</si>
  <si>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</si>
  <si>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</si>
  <si>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</si>
  <si>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</si>
  <si>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</si>
  <si>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</si>
  <si>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</si>
  <si>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</si>
  <si>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</si>
  <si>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</si>
  <si>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</si>
  <si>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</si>
  <si>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</si>
  <si>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</si>
  <si>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</si>
  <si>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</si>
  <si>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</si>
  <si>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</si>
  <si>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</si>
  <si>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</si>
  <si>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</si>
  <si>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</si>
  <si>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</si>
  <si>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</si>
  <si>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</si>
  <si>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</si>
  <si>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</si>
  <si>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</si>
  <si>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</si>
  <si>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</si>
  <si>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</si>
  <si>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</si>
  <si>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</si>
  <si>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</si>
  <si>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</si>
  <si>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</si>
  <si>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</si>
  <si>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</si>
  <si>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</si>
  <si>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</si>
  <si>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</si>
  <si>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</si>
  <si>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</si>
  <si>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</si>
  <si>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</si>
  <si>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</si>
  <si>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</si>
  <si>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</si>
  <si>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</si>
  <si>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</si>
  <si>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</si>
  <si>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</si>
  <si>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</si>
  <si>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</si>
  <si>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</si>
  <si>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</si>
  <si>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</si>
  <si>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</si>
  <si>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</si>
  <si>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</si>
  <si>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</si>
  <si>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</si>
  <si>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</si>
  <si>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</si>
  <si>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</si>
  <si>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</si>
  <si>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</si>
  <si>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</si>
  <si>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</si>
  <si>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</si>
  <si>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</si>
  <si>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</si>
  <si>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</si>
  <si>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</si>
  <si>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</si>
  <si>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</si>
  <si>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</si>
  <si>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</si>
  <si>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</si>
  <si>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</si>
  <si>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</si>
  <si>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</si>
  <si>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</si>
  <si>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</si>
  <si>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</si>
  <si>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</si>
  <si>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</si>
  <si>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</si>
  <si>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</si>
  <si>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</si>
  <si>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</si>
  <si>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</si>
  <si>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</si>
  <si>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</si>
  <si>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</si>
  <si>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</si>
  <si>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</si>
  <si>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</si>
  <si>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</si>
  <si>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</si>
  <si>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</si>
  <si>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</si>
  <si>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</si>
  <si>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</si>
  <si>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</si>
  <si>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</si>
  <si>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</si>
  <si>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</si>
  <si>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</si>
  <si>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</si>
  <si>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</si>
  <si>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</si>
  <si>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</si>
  <si>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</si>
  <si>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</si>
  <si>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</si>
  <si>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</si>
  <si>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</si>
  <si>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</si>
  <si>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</si>
  <si>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</si>
  <si>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</si>
  <si>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</si>
  <si>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</si>
  <si>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</si>
  <si>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</si>
  <si>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</si>
  <si>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</si>
  <si>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</si>
  <si>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</si>
  <si>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</si>
  <si>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</si>
  <si>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</si>
  <si>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</si>
  <si>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</si>
  <si>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</si>
  <si>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</si>
  <si>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</si>
  <si>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</si>
  <si>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</si>
  <si>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</si>
  <si>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</si>
  <si>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</si>
  <si>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</si>
  <si>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</si>
  <si>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</si>
  <si>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</si>
  <si>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</si>
  <si>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</si>
  <si>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</si>
  <si>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</si>
  <si>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</si>
  <si>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</si>
  <si>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</si>
  <si>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</si>
  <si>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</si>
  <si>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</si>
  <si>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</si>
  <si>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</si>
  <si>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</si>
  <si>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</si>
  <si>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</si>
  <si>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</si>
  <si>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</si>
  <si>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</si>
  <si>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</si>
  <si>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</si>
  <si>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</si>
  <si>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</si>
  <si>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</si>
  <si>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</si>
  <si>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</si>
  <si>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</si>
  <si>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</si>
  <si>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</si>
  <si>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</si>
  <si>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</si>
  <si>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</si>
  <si>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</si>
  <si>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</si>
  <si>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</si>
  <si>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</si>
  <si>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</si>
  <si>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</si>
  <si>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</si>
  <si>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</si>
  <si>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</si>
  <si>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</si>
  <si>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</si>
  <si>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</si>
  <si>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</si>
  <si>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</si>
  <si>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</si>
  <si>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</si>
  <si>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</si>
  <si>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</si>
  <si>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</si>
  <si>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</si>
  <si>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</si>
  <si>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</si>
  <si>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</si>
  <si>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</si>
  <si>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</si>
  <si>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</si>
  <si>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</si>
  <si>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</si>
  <si>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</si>
  <si>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</si>
  <si>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</si>
  <si>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</si>
  <si>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</si>
  <si>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</si>
  <si>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</si>
  <si>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</si>
  <si>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</si>
  <si>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</si>
  <si>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</si>
  <si>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</si>
  <si>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</si>
  <si>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</si>
  <si>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</si>
  <si>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</si>
  <si>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</si>
  <si>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</si>
  <si>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</si>
  <si>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</si>
  <si>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</si>
  <si>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</si>
  <si>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</si>
  <si>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</si>
  <si>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</si>
  <si>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</si>
  <si>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</si>
  <si>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</si>
  <si>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</si>
  <si>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</si>
  <si>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</si>
  <si>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</si>
  <si>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</si>
  <si>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</si>
  <si>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</si>
  <si>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</si>
  <si>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</si>
  <si>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</si>
  <si>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</si>
  <si>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</si>
  <si>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</si>
  <si>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</si>
  <si>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</si>
  <si>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</si>
  <si>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</si>
  <si>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</si>
  <si>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</si>
  <si>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</si>
  <si>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</si>
  <si>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</si>
  <si>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</si>
  <si>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</si>
  <si>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</si>
  <si>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</si>
  <si>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</si>
  <si>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</si>
  <si>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</si>
  <si>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</si>
  <si>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</si>
  <si>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</si>
  <si>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</si>
  <si>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</si>
  <si>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</si>
  <si>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</si>
  <si>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</si>
  <si>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</si>
  <si>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</si>
  <si>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</si>
  <si>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</si>
  <si>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</si>
  <si>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</si>
  <si>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</si>
  <si>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</si>
  <si>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</si>
  <si>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</si>
  <si>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</si>
  <si>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</si>
  <si>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</si>
  <si>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</si>
  <si>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</si>
  <si>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</si>
  <si>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</si>
  <si>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</si>
  <si>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</si>
  <si>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</si>
  <si>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</si>
  <si>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</si>
  <si>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</si>
  <si>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</si>
  <si>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</si>
  <si>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</si>
  <si>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</si>
  <si>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</si>
  <si>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</si>
  <si>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</si>
  <si>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</si>
  <si>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</si>
  <si>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</si>
  <si>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</si>
  <si>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</si>
  <si>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</si>
  <si>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</si>
  <si>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</si>
  <si>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</si>
  <si>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</si>
  <si>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</si>
  <si>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</si>
  <si>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</si>
  <si>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</si>
  <si>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</si>
  <si>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</si>
  <si>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</si>
  <si>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</si>
  <si>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</si>
  <si>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</si>
  <si>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</si>
  <si>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</si>
  <si>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</si>
  <si>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</si>
  <si>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</si>
  <si>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</si>
  <si>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</si>
  <si>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</si>
  <si>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</si>
  <si>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</si>
  <si>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</si>
  <si>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</si>
  <si>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</si>
  <si>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</si>
  <si>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</si>
  <si>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</si>
  <si>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</si>
  <si>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</si>
  <si>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</si>
  <si>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</si>
  <si>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</si>
  <si>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</si>
  <si>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</si>
  <si>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</si>
  <si>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</si>
  <si>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</si>
  <si>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</si>
  <si>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</si>
  <si>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</si>
  <si>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</si>
  <si>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</si>
  <si>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</si>
  <si>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</si>
  <si>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</si>
  <si>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</si>
  <si>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</si>
  <si>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</si>
  <si>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</si>
  <si>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</si>
  <si>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</si>
  <si>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</si>
  <si>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</si>
  <si>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</si>
  <si>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</si>
  <si>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</si>
  <si>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</si>
  <si>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</si>
  <si>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</si>
  <si>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</si>
  <si>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</si>
  <si>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</si>
  <si>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</si>
  <si>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</si>
  <si>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</si>
  <si>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</si>
  <si>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</si>
  <si>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</si>
  <si>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</si>
  <si>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</si>
  <si>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</si>
  <si>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</si>
  <si>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</si>
  <si>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</si>
  <si>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</si>
  <si>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</si>
  <si>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</si>
  <si>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</si>
  <si>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</si>
  <si>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</si>
  <si>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</si>
  <si>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</si>
  <si>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</si>
  <si>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</si>
  <si>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</si>
  <si>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</si>
  <si>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</si>
  <si>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</si>
  <si>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</si>
  <si>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</si>
  <si>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</si>
  <si>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</si>
  <si>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</si>
  <si>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</si>
  <si>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</si>
  <si>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</si>
  <si>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</si>
  <si>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</si>
  <si>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</si>
  <si>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</si>
  <si>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</si>
  <si>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</si>
  <si>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</si>
  <si>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</si>
  <si>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</si>
  <si>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</si>
  <si>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</si>
  <si>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</si>
  <si>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</si>
  <si>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</si>
  <si>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</si>
  <si>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</si>
  <si>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</si>
  <si>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</si>
  <si>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</si>
  <si>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</si>
  <si>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</si>
  <si>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</si>
  <si>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</si>
  <si>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</si>
  <si>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</si>
  <si>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</si>
  <si>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</si>
  <si>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</si>
  <si>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</si>
  <si>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</si>
  <si>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</si>
  <si>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</si>
  <si>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</si>
  <si>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</si>
  <si>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</si>
  <si>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</si>
  <si>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</si>
  <si>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</si>
  <si>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</si>
  <si>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</si>
  <si>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</si>
  <si>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</si>
  <si>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</si>
  <si>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</si>
  <si>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</si>
  <si>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</si>
  <si>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</si>
  <si>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</si>
  <si>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</si>
  <si>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</si>
  <si>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</si>
  <si>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</si>
  <si>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</si>
  <si>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</si>
  <si>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</si>
  <si>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</si>
  <si>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</si>
  <si>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</si>
  <si>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</si>
  <si>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</si>
  <si>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</si>
  <si>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</si>
  <si>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</si>
  <si>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</si>
  <si>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</si>
  <si>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</si>
  <si>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</si>
  <si>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</si>
  <si>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</si>
  <si>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</si>
  <si>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</si>
  <si>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</si>
  <si>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</si>
  <si>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</si>
  <si>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</si>
  <si>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</si>
  <si>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</si>
  <si>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</si>
  <si>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</si>
  <si>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</si>
  <si>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</si>
  <si>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</si>
  <si>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</si>
  <si>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</si>
  <si>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</si>
  <si>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</si>
  <si>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</si>
  <si>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</si>
  <si>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</si>
  <si>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</si>
  <si>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</si>
  <si>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</si>
  <si>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</si>
  <si>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</si>
  <si>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</si>
  <si>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</si>
  <si>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</si>
  <si>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</si>
  <si>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</si>
  <si>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</si>
  <si>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</si>
  <si>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</si>
  <si>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</si>
  <si>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</si>
  <si>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</si>
  <si>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</si>
  <si>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</si>
  <si>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</si>
  <si>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</si>
  <si>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</si>
  <si>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</si>
  <si>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</si>
  <si>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</si>
  <si>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</si>
  <si>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</si>
  <si>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</si>
  <si>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</si>
  <si>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</si>
  <si>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</si>
  <si>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</si>
  <si>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</si>
  <si>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</si>
  <si>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</si>
  <si>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</si>
  <si>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</si>
  <si>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</si>
  <si>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</si>
  <si>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</si>
  <si>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</si>
  <si>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</si>
  <si>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</si>
  <si>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</si>
  <si>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</si>
  <si>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</si>
  <si>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</si>
  <si>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</si>
  <si>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</si>
  <si>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</si>
  <si>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</si>
  <si>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</si>
  <si>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</si>
  <si>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</si>
  <si>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</si>
  <si>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</si>
  <si>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</si>
  <si>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</si>
  <si>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</si>
  <si>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</si>
  <si>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</si>
  <si>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</si>
  <si>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</si>
  <si>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</si>
  <si>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</si>
  <si>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</si>
  <si>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</si>
  <si>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</si>
  <si>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</si>
  <si>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</si>
  <si>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</si>
  <si>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</si>
  <si>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</si>
  <si>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</si>
  <si>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</si>
  <si>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</si>
  <si>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</si>
  <si>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</si>
  <si>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</si>
  <si>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</si>
  <si>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</si>
  <si>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</si>
  <si>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</si>
  <si>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</si>
  <si>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</si>
  <si>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</si>
  <si>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</si>
  <si>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</si>
  <si>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</si>
  <si>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</si>
  <si>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</si>
  <si>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</si>
  <si>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</si>
  <si>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</si>
  <si>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</si>
  <si>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</si>
  <si>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</si>
  <si>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</si>
  <si>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</si>
  <si>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</si>
  <si>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</si>
  <si>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</si>
  <si>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</si>
  <si>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</si>
  <si>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</si>
  <si>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</si>
  <si>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</si>
  <si>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</si>
  <si>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</si>
  <si>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</si>
  <si>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</si>
  <si>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</si>
  <si>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</si>
  <si>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</si>
  <si>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</si>
  <si>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</si>
  <si>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</si>
  <si>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</si>
  <si>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</si>
  <si>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</si>
  <si>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</si>
  <si>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</si>
  <si>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</si>
  <si>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</si>
  <si>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</si>
  <si>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</si>
  <si>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</si>
  <si>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</si>
  <si>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</si>
  <si>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</si>
  <si>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</si>
  <si>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</si>
  <si>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</si>
  <si>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</si>
  <si>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</si>
  <si>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</si>
  <si>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</si>
  <si>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</si>
  <si>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</si>
  <si>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</si>
  <si>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</si>
  <si>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</si>
  <si>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</si>
  <si>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</si>
  <si>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</si>
  <si>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</si>
  <si>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</si>
  <si>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</si>
  <si>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</si>
  <si>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</si>
  <si>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</si>
  <si>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</si>
  <si>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</si>
  <si>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</si>
  <si>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</si>
  <si>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</si>
  <si>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</si>
  <si>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</si>
  <si>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</si>
  <si>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</si>
  <si>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</si>
  <si>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</si>
  <si>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</si>
  <si>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</si>
  <si>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</si>
  <si>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</si>
  <si>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</si>
  <si>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</si>
  <si>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</si>
  <si>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</si>
  <si>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</si>
  <si>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</si>
  <si>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</si>
  <si>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</si>
  <si>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</si>
  <si>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</si>
  <si>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</si>
  <si>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</si>
  <si>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</si>
  <si>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</si>
  <si>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</si>
  <si>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</si>
  <si>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</si>
  <si>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</si>
  <si>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</si>
  <si>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</si>
  <si>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</si>
  <si>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</si>
  <si>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</si>
  <si>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</si>
  <si>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</si>
  <si>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</si>
  <si>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</si>
  <si>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</si>
  <si>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</si>
  <si>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</si>
  <si>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</si>
  <si>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</si>
  <si>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</si>
  <si>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</si>
  <si>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</si>
  <si>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</si>
  <si>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</si>
  <si>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</si>
  <si>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</si>
  <si>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</si>
  <si>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</si>
  <si>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</si>
  <si>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</si>
  <si>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</si>
  <si>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</si>
  <si>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</si>
  <si>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</si>
  <si>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</si>
  <si>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</si>
  <si>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</si>
  <si>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</si>
  <si>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</si>
  <si>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</si>
  <si>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</si>
  <si>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</si>
  <si>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</si>
  <si>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</si>
  <si>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</si>
  <si>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</si>
  <si>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</si>
  <si>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</si>
  <si>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</si>
  <si>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</si>
  <si>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</si>
  <si>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</si>
  <si>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</si>
  <si>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</si>
  <si>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</si>
  <si>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</si>
  <si>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</si>
  <si>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</si>
  <si>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</si>
  <si>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</si>
  <si>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</si>
  <si>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</si>
  <si>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</si>
  <si>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</si>
  <si>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</si>
  <si>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</si>
  <si>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</si>
  <si>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</si>
  <si>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</si>
  <si>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</si>
  <si>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</si>
  <si>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</si>
  <si>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</si>
  <si>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</si>
  <si>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</si>
  <si>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</si>
  <si>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</si>
  <si>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</si>
  <si>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</si>
  <si>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</si>
  <si>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</si>
  <si>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</si>
  <si>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</si>
  <si>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</si>
  <si>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</si>
  <si>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</si>
  <si>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</si>
  <si>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</si>
  <si>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</si>
  <si>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</si>
  <si>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</si>
  <si>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</si>
  <si>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</si>
  <si>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</si>
  <si>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</si>
  <si>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</si>
  <si>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</si>
  <si>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</si>
  <si>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</si>
  <si>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</si>
  <si>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</si>
  <si>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</si>
  <si>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</si>
  <si>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</si>
  <si>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</si>
  <si>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</si>
  <si>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</si>
  <si>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</si>
  <si>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</si>
  <si>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</si>
  <si>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</si>
  <si>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</si>
  <si>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</si>
  <si>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</si>
  <si>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</si>
  <si>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</si>
  <si>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</si>
  <si>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</si>
  <si>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</si>
  <si>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</si>
  <si>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</si>
  <si>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</si>
  <si>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</si>
  <si>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</si>
  <si>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</si>
  <si>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</si>
  <si>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</si>
  <si>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</si>
  <si>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</si>
  <si>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</si>
  <si>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</si>
  <si>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</si>
  <si>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</si>
  <si>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</si>
  <si>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</si>
  <si>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</si>
  <si>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</si>
  <si>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</si>
  <si>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</si>
  <si>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</si>
  <si>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</si>
  <si>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</si>
  <si>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</si>
  <si>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</si>
  <si>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</si>
  <si>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</si>
  <si>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</si>
  <si>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</si>
  <si>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</si>
  <si>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</si>
  <si>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</si>
  <si>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</si>
  <si>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</si>
  <si>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</si>
  <si>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</si>
  <si>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</si>
  <si>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</si>
  <si>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</si>
  <si>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</si>
  <si>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</si>
  <si>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</si>
  <si>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</si>
  <si>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</si>
  <si>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</si>
  <si>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</si>
  <si>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</si>
  <si>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</si>
  <si>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</si>
  <si>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</si>
  <si>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</si>
  <si>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</si>
  <si>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</si>
  <si>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</si>
  <si>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</si>
  <si>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</si>
  <si>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</si>
  <si>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</si>
  <si>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</si>
  <si>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</si>
  <si>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</si>
  <si>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</si>
  <si>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</si>
  <si>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</si>
  <si>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</si>
  <si>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</si>
  <si>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</si>
  <si>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</si>
  <si>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</si>
  <si>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</si>
  <si>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</si>
  <si>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</si>
  <si>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</si>
  <si>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</si>
  <si>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</si>
  <si>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</si>
  <si>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</si>
  <si>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</si>
  <si>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</si>
  <si>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</si>
  <si>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</si>
  <si>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</si>
  <si>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</si>
  <si>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</si>
  <si>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</si>
  <si>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</si>
  <si>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</si>
  <si>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</si>
  <si>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</si>
  <si>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</si>
  <si>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</si>
  <si>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</si>
  <si>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</si>
  <si>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</si>
  <si>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</si>
  <si>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</si>
  <si>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</si>
  <si>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</si>
  <si>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</si>
  <si>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</si>
  <si>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</si>
  <si>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</si>
  <si>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</si>
  <si>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</si>
  <si>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</si>
  <si>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</si>
  <si>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</si>
  <si>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</si>
  <si>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</si>
  <si>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</si>
  <si>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</si>
  <si>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</si>
  <si>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</si>
  <si>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</si>
  <si>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</si>
  <si>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</si>
  <si>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</si>
  <si>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</si>
  <si>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</si>
  <si>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</si>
  <si>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</si>
  <si>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</si>
  <si>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</si>
  <si>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</si>
  <si>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</si>
  <si>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</si>
  <si>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</si>
  <si>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</si>
  <si>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</si>
  <si>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</si>
  <si>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</si>
  <si>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</si>
  <si>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</si>
  <si>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</si>
  <si>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</si>
  <si>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</si>
  <si>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</si>
  <si>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</si>
  <si>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</si>
  <si>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</si>
  <si>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</si>
  <si>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</si>
  <si>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</si>
  <si>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</si>
  <si>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</si>
  <si>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</si>
  <si>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</si>
  <si>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</si>
  <si>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</si>
  <si>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</si>
  <si>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</si>
  <si>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</si>
  <si>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</si>
  <si>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</si>
  <si>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</si>
  <si>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</si>
  <si>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</si>
  <si>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</si>
  <si>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</si>
  <si>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</si>
  <si>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</si>
  <si>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</si>
  <si>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</si>
  <si>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</si>
  <si>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</si>
  <si>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</si>
  <si>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</si>
  <si>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</si>
  <si>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</si>
  <si>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</si>
  <si>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</si>
  <si>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</si>
  <si>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</si>
  <si>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</si>
  <si>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</si>
  <si>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</si>
  <si>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</si>
  <si>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</si>
  <si>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</si>
  <si>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</si>
  <si>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</si>
  <si>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</si>
  <si>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</si>
  <si>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</si>
  <si>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</si>
  <si>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</si>
  <si>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</si>
  <si>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</si>
  <si>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</si>
  <si>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</si>
  <si>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</si>
  <si>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</si>
  <si>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</si>
  <si>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</si>
  <si>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</si>
  <si>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</si>
  <si>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</si>
  <si>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</si>
  <si>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</si>
  <si>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</si>
  <si>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</si>
  <si>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</si>
  <si>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</si>
  <si>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</si>
  <si>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</si>
  <si>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</si>
  <si>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</si>
  <si>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</si>
  <si>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</si>
  <si>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</si>
  <si>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</si>
  <si>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</si>
  <si>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</si>
  <si>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</si>
  <si>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</si>
  <si>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</si>
  <si>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</si>
  <si>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</si>
  <si>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</si>
  <si>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</si>
  <si>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</si>
  <si>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</si>
  <si>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</si>
  <si>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</si>
  <si>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</si>
  <si>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</si>
  <si>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</si>
  <si>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</si>
  <si>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</si>
  <si>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</si>
  <si>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</si>
  <si>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</si>
  <si>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</si>
  <si>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</si>
  <si>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</si>
  <si>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</si>
  <si>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</si>
  <si>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</si>
  <si>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</si>
  <si>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</si>
  <si>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</si>
  <si>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</si>
  <si>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</si>
  <si>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</si>
  <si>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</si>
  <si>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</si>
  <si>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</si>
  <si>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</si>
  <si>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</si>
  <si>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</si>
  <si>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</si>
  <si>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</si>
  <si>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</si>
  <si>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</si>
  <si>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</si>
  <si>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</si>
  <si>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</si>
  <si>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</si>
  <si>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</si>
  <si>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</si>
  <si>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</si>
  <si>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</si>
  <si>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</si>
  <si>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</si>
  <si>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</si>
  <si>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</si>
  <si>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</si>
  <si>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</si>
  <si>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</si>
  <si>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</si>
  <si>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</si>
  <si>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</si>
  <si>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</si>
  <si>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</si>
  <si>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</si>
  <si>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</si>
  <si>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</si>
  <si>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</si>
  <si>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</si>
  <si>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</si>
  <si>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</si>
  <si>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</si>
  <si>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</si>
  <si>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</si>
  <si>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</si>
  <si>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</si>
  <si>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</si>
  <si>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</si>
  <si>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</si>
  <si>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</si>
  <si>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</si>
  <si>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</si>
  <si>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</si>
  <si>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</si>
  <si>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</si>
  <si>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</si>
  <si>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</si>
  <si>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</si>
  <si>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</si>
  <si>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</si>
  <si>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</si>
  <si>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</si>
  <si>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</si>
  <si>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</si>
  <si>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</si>
  <si>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</si>
  <si>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</si>
  <si>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</si>
  <si>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</si>
  <si>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</si>
  <si>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</si>
  <si>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</si>
  <si>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</si>
  <si>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</si>
  <si>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</si>
  <si>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</si>
  <si>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</si>
  <si>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</si>
  <si>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</si>
  <si>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</si>
  <si>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</si>
  <si>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</si>
  <si>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</si>
  <si>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</si>
  <si>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</si>
  <si>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</si>
  <si>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</si>
  <si>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</si>
  <si>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</si>
  <si>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</si>
  <si>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</si>
  <si>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</si>
  <si>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</si>
  <si>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</si>
  <si>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</si>
  <si>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</si>
  <si>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</si>
  <si>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</si>
  <si>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</si>
  <si>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</si>
  <si>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</si>
  <si>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</si>
  <si>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</si>
  <si>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</si>
  <si>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</si>
  <si>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</si>
  <si>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</si>
  <si>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</si>
  <si>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</si>
  <si>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</si>
  <si>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</si>
  <si>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</si>
  <si>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</si>
  <si>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</si>
  <si>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</si>
  <si>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</si>
  <si>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</si>
  <si>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</si>
  <si>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</si>
  <si>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</si>
  <si>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</si>
  <si>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</si>
  <si>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</si>
  <si>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</si>
  <si>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</si>
  <si>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</si>
  <si>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</si>
  <si>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</si>
  <si>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</si>
  <si>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</si>
  <si>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</si>
  <si>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</si>
  <si>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</si>
  <si>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</si>
  <si>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</si>
  <si>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</si>
  <si>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</si>
  <si>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</si>
  <si>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</si>
  <si>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</si>
  <si>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</si>
  <si>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</si>
  <si>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</si>
  <si>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</si>
  <si>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</si>
  <si>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</si>
  <si>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</si>
  <si>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</si>
  <si>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</si>
  <si>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</si>
  <si>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</si>
  <si>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</si>
  <si>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</si>
  <si>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</si>
  <si>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</si>
  <si>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</si>
  <si>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</si>
  <si>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</si>
  <si>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</si>
  <si>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</si>
  <si>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</si>
  <si>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</si>
  <si>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</si>
  <si>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</si>
  <si>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</si>
  <si>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</si>
  <si>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</si>
  <si>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</si>
  <si>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</si>
  <si>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</si>
  <si>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</si>
  <si>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</si>
  <si>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</si>
  <si>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</si>
  <si>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</si>
  <si>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</si>
  <si>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</si>
  <si>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</si>
  <si>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</si>
  <si>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</si>
  <si>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</si>
  <si>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</si>
  <si>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</si>
  <si>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</si>
  <si>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</si>
  <si>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</si>
  <si>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</si>
  <si>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</si>
  <si>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</si>
  <si>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</si>
  <si>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</si>
  <si>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</si>
  <si>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</si>
  <si>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</si>
  <si>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</si>
  <si>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</si>
  <si>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</si>
  <si>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</si>
  <si>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</si>
  <si>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</si>
  <si>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</si>
  <si>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</si>
  <si>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</si>
  <si>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</si>
  <si>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</si>
  <si>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</si>
  <si>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</si>
  <si>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</si>
  <si>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</si>
  <si>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</si>
  <si>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</si>
  <si>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</si>
  <si>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</si>
  <si>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</si>
  <si>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</si>
  <si>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</si>
  <si>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</si>
  <si>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</si>
  <si>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</si>
  <si>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</si>
  <si>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</si>
  <si>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</si>
  <si>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</si>
  <si>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</si>
  <si>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</si>
  <si>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</si>
  <si>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</si>
  <si>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</si>
  <si>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</si>
  <si>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</si>
  <si>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</si>
  <si>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</si>
  <si>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</si>
  <si>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</si>
  <si>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</si>
  <si>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</si>
  <si>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</si>
  <si>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</si>
  <si>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</si>
  <si>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</si>
  <si>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</si>
  <si>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</si>
  <si>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</si>
  <si>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</si>
  <si>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</si>
  <si>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</si>
  <si>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</si>
  <si>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</si>
  <si>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</si>
  <si>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</si>
  <si>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</si>
  <si>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</si>
  <si>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</si>
  <si>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</si>
  <si>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</si>
  <si>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</si>
  <si>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</si>
  <si>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</si>
  <si>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</si>
  <si>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</si>
  <si>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</si>
  <si>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</si>
  <si>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</si>
  <si>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</si>
  <si>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</si>
  <si>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</si>
  <si>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</si>
  <si>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</si>
  <si>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</si>
  <si>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</si>
  <si>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</si>
  <si>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</si>
  <si>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</si>
  <si>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</si>
  <si>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</si>
  <si>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</si>
  <si>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</si>
  <si>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</si>
  <si>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</si>
  <si>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</si>
  <si>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</si>
  <si>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</si>
  <si>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</si>
  <si>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</si>
  <si>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</si>
  <si>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</si>
  <si>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</si>
  <si>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</si>
  <si>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</si>
  <si>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</si>
  <si>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</si>
  <si>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</si>
  <si>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</si>
  <si>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</si>
  <si>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</si>
  <si>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</si>
  <si>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</si>
  <si>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</si>
  <si>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</si>
  <si>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</si>
  <si>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</si>
  <si>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</si>
  <si>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</si>
  <si>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</si>
  <si>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</si>
  <si>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</si>
  <si>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</si>
  <si>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</si>
  <si>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</si>
  <si>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</si>
  <si>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</si>
  <si>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</si>
  <si>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</si>
  <si>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</si>
  <si>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</si>
  <si>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</si>
  <si>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</si>
  <si>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</si>
  <si>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</si>
  <si>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</si>
  <si>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</si>
  <si>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</si>
  <si>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</si>
  <si>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</si>
  <si>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</si>
  <si>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</si>
  <si>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</si>
  <si>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</si>
  <si>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</si>
  <si>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</si>
  <si>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</si>
  <si>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</si>
  <si>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</si>
  <si>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</si>
  <si>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</si>
  <si>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</si>
  <si>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</si>
  <si>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</si>
  <si>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</si>
  <si>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</si>
  <si>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</si>
  <si>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</si>
  <si>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</si>
  <si>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</si>
  <si>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</si>
  <si>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</si>
  <si>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</si>
  <si>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</si>
  <si>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</si>
  <si>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</si>
  <si>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</si>
  <si>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</si>
  <si>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</si>
  <si>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</si>
  <si>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</si>
  <si>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</si>
  <si>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</si>
  <si>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</si>
  <si>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</si>
  <si>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</si>
  <si>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</si>
  <si>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</si>
  <si>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</si>
  <si>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</si>
  <si>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</si>
  <si>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</si>
  <si>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</si>
  <si>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</si>
  <si>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</si>
  <si>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</si>
  <si>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</si>
  <si>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</si>
  <si>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</si>
  <si>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</si>
  <si>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</si>
  <si>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</si>
  <si>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</si>
  <si>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</si>
  <si>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</si>
  <si>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</si>
  <si>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</si>
  <si>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</si>
  <si>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</si>
  <si>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</si>
  <si>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</si>
  <si>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</si>
  <si>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</si>
  <si>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</si>
  <si>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</si>
  <si>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</si>
  <si>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</si>
  <si>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</si>
  <si>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</si>
  <si>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</si>
  <si>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</si>
  <si>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</si>
  <si>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</si>
  <si>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</si>
  <si>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</si>
  <si>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</si>
  <si>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</si>
  <si>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</si>
  <si>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</si>
  <si>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</si>
  <si>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</si>
  <si>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</si>
  <si>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</si>
  <si>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</si>
  <si>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</si>
  <si>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</si>
  <si>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</si>
  <si>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</si>
  <si>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</si>
  <si>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</si>
  <si>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</si>
  <si>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</si>
  <si>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</si>
  <si>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</si>
  <si>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</si>
  <si>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</si>
  <si>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</si>
  <si>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</si>
  <si>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</si>
  <si>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</si>
  <si>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</si>
  <si>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</si>
  <si>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</si>
  <si>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</si>
  <si>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</si>
  <si>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</si>
  <si>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</si>
  <si>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</si>
  <si>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</si>
  <si>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</si>
  <si>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</si>
  <si>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</si>
  <si>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</si>
  <si>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</si>
  <si>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</si>
  <si>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</si>
  <si>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</si>
  <si>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</si>
  <si>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</si>
  <si>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</si>
  <si>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</si>
  <si>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</si>
  <si>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</si>
  <si>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</si>
  <si>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</si>
  <si>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</si>
  <si>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</si>
  <si>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</si>
  <si>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</si>
  <si>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</si>
  <si>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</si>
  <si>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</si>
  <si>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</si>
  <si>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</si>
  <si>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</si>
  <si>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</si>
  <si>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</si>
  <si>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</si>
  <si>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</si>
  <si>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</si>
  <si>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</si>
  <si>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</si>
  <si>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</si>
  <si>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</si>
  <si>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</si>
  <si>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</si>
  <si>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</si>
  <si>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</si>
  <si>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</si>
  <si>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</si>
  <si>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</si>
  <si>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</si>
  <si>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</si>
  <si>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</si>
  <si>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</si>
  <si>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</si>
  <si>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</si>
  <si>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</si>
  <si>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</si>
  <si>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</si>
  <si>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</si>
  <si>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</si>
  <si>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</si>
  <si>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</si>
  <si>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</si>
  <si>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</si>
  <si>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</si>
  <si>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</si>
  <si>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</si>
  <si>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</si>
  <si>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</si>
  <si>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</si>
  <si>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</si>
  <si>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</si>
  <si>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</si>
  <si>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</si>
  <si>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</si>
  <si>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</si>
  <si>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</si>
  <si>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</si>
  <si>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</si>
  <si>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</si>
  <si>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</si>
  <si>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</si>
  <si>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</si>
  <si>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</si>
  <si>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</si>
  <si>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</si>
  <si>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</si>
  <si>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</si>
  <si>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</si>
  <si>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</si>
  <si>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</si>
  <si>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</si>
  <si>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</si>
  <si>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</si>
  <si>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</si>
  <si>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</si>
  <si>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</si>
  <si>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</si>
  <si>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</si>
  <si>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</si>
  <si>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</si>
  <si>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</si>
  <si>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</si>
  <si>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</si>
  <si>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</si>
  <si>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</si>
  <si>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</si>
  <si>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</si>
  <si>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</si>
  <si>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</si>
  <si>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</si>
  <si>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</si>
  <si>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</si>
  <si>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</si>
  <si>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</si>
  <si>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</si>
  <si>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</si>
  <si>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</si>
  <si>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</si>
  <si>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</si>
  <si>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</si>
  <si>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</si>
  <si>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</si>
  <si>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</si>
  <si>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</si>
  <si>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</si>
  <si>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</si>
  <si>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</si>
  <si>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</si>
  <si>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</si>
  <si>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</si>
  <si>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</si>
  <si>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</si>
  <si>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</si>
  <si>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</si>
  <si>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</si>
  <si>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</si>
  <si>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</si>
  <si>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</si>
  <si>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</si>
  <si>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</si>
  <si>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</si>
  <si>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</si>
  <si>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</si>
  <si>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</si>
  <si>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</si>
  <si>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</si>
  <si>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</si>
  <si>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</si>
  <si>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</si>
  <si>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</si>
  <si>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</si>
  <si>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</si>
  <si>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</si>
  <si>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</si>
  <si>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</si>
  <si>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</si>
  <si>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</si>
  <si>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</si>
  <si>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</si>
  <si>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</si>
  <si>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</si>
  <si>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</si>
  <si>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</si>
  <si>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</si>
  <si>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</si>
  <si>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</si>
  <si>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</si>
  <si>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</si>
  <si>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</si>
  <si>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</si>
  <si>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</si>
  <si>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</si>
  <si>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</si>
  <si>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</si>
  <si>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</si>
  <si>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</si>
  <si>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</si>
  <si>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</si>
  <si>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</si>
  <si>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</si>
  <si>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</si>
  <si>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</si>
  <si>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</si>
  <si>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</si>
  <si>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</si>
  <si>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</si>
  <si>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</si>
  <si>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</si>
  <si>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</si>
  <si>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</si>
  <si>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</si>
  <si>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</si>
  <si>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</si>
  <si>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</si>
  <si>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</si>
  <si>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</si>
  <si>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</si>
  <si>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</si>
  <si>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</si>
  <si>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</si>
  <si>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</si>
  <si>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</si>
  <si>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</si>
  <si>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</si>
  <si>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</si>
  <si>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</si>
  <si>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</si>
  <si>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</si>
  <si>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</si>
  <si>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</si>
  <si>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</si>
  <si>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</si>
  <si>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</si>
  <si>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</si>
  <si>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</si>
  <si>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</si>
  <si>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</si>
  <si>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</si>
  <si>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</si>
  <si>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</si>
  <si>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</si>
  <si>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</si>
  <si>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</si>
  <si>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</si>
  <si>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</si>
  <si>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</si>
  <si>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</si>
  <si>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</si>
  <si>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</si>
  <si>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</si>
  <si>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</si>
  <si>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</si>
  <si>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</si>
  <si>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</si>
  <si>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</si>
  <si>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</si>
  <si>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</si>
  <si>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</si>
  <si>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</si>
  <si>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</si>
  <si>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</si>
  <si>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</si>
  <si>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</si>
  <si>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</si>
  <si>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</si>
  <si>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</si>
  <si>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</si>
  <si>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</si>
  <si>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</si>
  <si>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</si>
  <si>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</si>
  <si>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</si>
  <si>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</si>
  <si>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</si>
  <si>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</si>
  <si>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</si>
  <si>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</si>
  <si>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</si>
  <si>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</si>
  <si>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</si>
  <si>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</si>
  <si>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</si>
  <si>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</si>
  <si>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</si>
  <si>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</si>
  <si>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</si>
  <si>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</si>
  <si>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</si>
  <si>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</si>
  <si>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</si>
  <si>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</si>
  <si>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</si>
  <si>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</si>
  <si>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</si>
  <si>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</si>
  <si>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</si>
  <si>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</si>
  <si>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</si>
  <si>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</si>
  <si>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</si>
  <si>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</si>
  <si>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</si>
  <si>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</si>
  <si>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</si>
  <si>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</si>
  <si>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</si>
  <si>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</si>
  <si>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</si>
  <si>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</si>
  <si>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</si>
  <si>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</si>
  <si>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</si>
  <si>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</si>
  <si>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</si>
  <si>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</si>
  <si>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</si>
  <si>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</si>
  <si>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</si>
  <si>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</si>
  <si>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</si>
  <si>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</si>
  <si>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</si>
  <si>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</si>
  <si>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</si>
  <si>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</si>
  <si>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</si>
  <si>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</si>
  <si>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</si>
  <si>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</si>
  <si>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</si>
  <si>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</si>
  <si>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</si>
  <si>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</si>
  <si>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</si>
  <si>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</si>
  <si>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</si>
  <si>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</si>
  <si>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</si>
  <si>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</si>
  <si>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</si>
  <si>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</si>
  <si>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</si>
  <si>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</si>
  <si>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</si>
  <si>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</si>
  <si>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</si>
  <si>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</si>
  <si>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</si>
  <si>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</si>
  <si>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</si>
  <si>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</si>
  <si>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</si>
  <si>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</si>
  <si>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</si>
  <si>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</si>
  <si>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</si>
  <si>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</si>
  <si>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</si>
  <si>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</si>
  <si>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</si>
  <si>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</si>
  <si>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</si>
  <si>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</si>
  <si>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</si>
  <si>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</si>
  <si>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</si>
  <si>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</si>
  <si>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</si>
  <si>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</si>
  <si>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</si>
  <si>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</si>
  <si>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</si>
  <si>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</si>
  <si>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</si>
  <si>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</si>
  <si>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</si>
  <si>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</si>
  <si>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</si>
  <si>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</si>
  <si>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</si>
  <si>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</si>
  <si>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</si>
  <si>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</si>
  <si>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</si>
  <si>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</si>
  <si>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</si>
  <si>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</si>
  <si>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</si>
  <si>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</si>
  <si>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</si>
  <si>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</si>
  <si>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</si>
  <si>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</si>
  <si>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</si>
  <si>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</si>
  <si>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</si>
  <si>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</si>
  <si>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</si>
  <si>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</si>
  <si>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</si>
  <si>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</si>
  <si>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</si>
  <si>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</si>
  <si>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</si>
  <si>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</si>
  <si>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</si>
  <si>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</si>
  <si>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</si>
  <si>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</si>
  <si>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</si>
  <si>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</si>
  <si>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</si>
  <si>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</si>
  <si>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</si>
  <si>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</si>
  <si>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</si>
  <si>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</si>
  <si>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</si>
  <si>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</si>
  <si>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</si>
  <si>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</si>
  <si>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</si>
  <si>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</si>
  <si>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</si>
  <si>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</si>
  <si>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</si>
  <si>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</si>
  <si>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</si>
  <si>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</si>
  <si>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</si>
  <si>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</si>
  <si>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</si>
  <si>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</si>
  <si>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</si>
  <si>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</si>
  <si>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</si>
  <si>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</si>
  <si>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</si>
  <si>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</si>
  <si>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</si>
  <si>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</si>
  <si>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</si>
  <si>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</si>
  <si>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</si>
  <si>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</si>
  <si>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</si>
  <si>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</si>
  <si>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</si>
  <si>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</si>
  <si>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</si>
  <si>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</si>
  <si>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</si>
  <si>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</si>
  <si>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</si>
  <si>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</si>
  <si>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</si>
  <si>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</si>
  <si>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</si>
  <si>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</si>
  <si>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</si>
  <si>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</si>
  <si>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</si>
  <si>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</si>
  <si>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</si>
  <si>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</si>
  <si>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</si>
  <si>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</si>
  <si>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</si>
  <si>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</si>
  <si>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</si>
  <si>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</si>
  <si>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</si>
  <si>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</si>
  <si>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</si>
  <si>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</si>
  <si>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</si>
  <si>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</si>
  <si>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</si>
  <si>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</si>
  <si>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</si>
  <si>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</si>
  <si>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</si>
  <si>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</si>
  <si>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</si>
  <si>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</si>
  <si>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</si>
  <si>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</si>
  <si>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</si>
  <si>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</si>
  <si>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</si>
  <si>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</si>
  <si>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</si>
  <si>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</si>
  <si>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</si>
  <si>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</si>
  <si>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</si>
  <si>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</si>
  <si>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</si>
  <si>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</si>
  <si>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</si>
  <si>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</si>
  <si>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</si>
  <si>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</si>
  <si>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</si>
  <si>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</si>
  <si>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</si>
  <si>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</si>
  <si>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</si>
  <si>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</si>
  <si>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</si>
  <si>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</si>
  <si>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</si>
  <si>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</si>
  <si>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</si>
  <si>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</si>
  <si>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</si>
  <si>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</si>
  <si>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</si>
  <si>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</si>
  <si>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</si>
  <si>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</si>
  <si>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</si>
  <si>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</si>
  <si>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</si>
  <si>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</si>
  <si>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</si>
  <si>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</si>
  <si>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</si>
  <si>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</si>
  <si>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</si>
  <si>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</si>
  <si>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</si>
  <si>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</si>
  <si>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</si>
  <si>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</si>
  <si>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</si>
  <si>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</si>
  <si>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</si>
  <si>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</si>
  <si>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</si>
  <si>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</si>
  <si>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</si>
  <si>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</si>
  <si>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</si>
  <si>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</si>
  <si>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</si>
  <si>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</si>
  <si>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</si>
  <si>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</si>
  <si>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</si>
  <si>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</si>
  <si>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</si>
  <si>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</si>
  <si>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</si>
  <si>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</si>
  <si>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</si>
  <si>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</si>
  <si>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</si>
  <si>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</si>
  <si>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</si>
  <si>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</si>
  <si>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</si>
  <si>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</si>
  <si>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</si>
  <si>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</si>
  <si>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</si>
  <si>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</si>
  <si>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</si>
  <si>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</si>
  <si>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</si>
  <si>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</si>
  <si>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</si>
  <si>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</si>
  <si>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</si>
  <si>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</si>
  <si>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</si>
  <si>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</si>
  <si>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</si>
  <si>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</si>
  <si>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</si>
  <si>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</si>
  <si>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</si>
  <si>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</si>
  <si>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</si>
  <si>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</si>
  <si>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</si>
  <si>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</si>
  <si>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</si>
  <si>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</si>
  <si>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</si>
  <si>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</si>
  <si>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</si>
  <si>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</si>
  <si>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</si>
  <si>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</si>
  <si>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</si>
  <si>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</si>
  <si>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</si>
  <si>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</si>
  <si>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</si>
  <si>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</si>
  <si>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</si>
  <si>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</si>
  <si>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</si>
  <si>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</si>
  <si>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</si>
  <si>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</si>
  <si>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</si>
  <si>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</si>
  <si>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</si>
  <si>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</si>
  <si>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</si>
  <si>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</si>
  <si>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</si>
  <si>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</si>
  <si>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</si>
  <si>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</si>
  <si>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</si>
  <si>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</si>
  <si>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</si>
  <si>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</si>
  <si>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</si>
  <si>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</si>
  <si>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</si>
  <si>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</si>
  <si>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</si>
  <si>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</si>
  <si>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</si>
  <si>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</si>
  <si>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</si>
  <si>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</si>
  <si>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</si>
  <si>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</si>
  <si>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</si>
  <si>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</si>
  <si>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</si>
  <si>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</si>
  <si>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</si>
  <si>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</si>
  <si>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</si>
  <si>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</si>
  <si>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</si>
  <si>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</si>
  <si>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</si>
  <si>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</si>
  <si>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</si>
  <si>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</si>
  <si>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</si>
  <si>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</si>
  <si>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</si>
  <si>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</si>
  <si>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</si>
  <si>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</si>
  <si>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</si>
  <si>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</si>
  <si>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</si>
  <si>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</si>
  <si>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</si>
  <si>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</si>
  <si>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</si>
  <si>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</si>
  <si>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</si>
  <si>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</si>
  <si>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</si>
  <si>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</si>
  <si>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</si>
  <si>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</si>
  <si>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</si>
  <si>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</si>
  <si>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</si>
  <si>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</si>
  <si>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</si>
  <si>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</si>
  <si>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</si>
  <si>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</si>
  <si>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</si>
  <si>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</si>
  <si>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</si>
  <si>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</si>
  <si>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</si>
  <si>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</si>
  <si>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</si>
  <si>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</si>
  <si>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</si>
  <si>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</si>
  <si>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</si>
  <si>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</si>
  <si>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</si>
  <si>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</si>
  <si>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</si>
  <si>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</si>
  <si>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</si>
  <si>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</si>
  <si>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</si>
  <si>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</si>
  <si>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</si>
  <si>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</si>
  <si>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</si>
  <si>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</si>
  <si>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</si>
  <si>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</si>
  <si>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</si>
  <si>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</si>
  <si>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</si>
  <si>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</si>
  <si>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</si>
  <si>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</si>
  <si>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</si>
  <si>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</si>
  <si>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</si>
  <si>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</si>
  <si>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</si>
  <si>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</si>
  <si>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</si>
  <si>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</si>
  <si>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</si>
  <si>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</si>
  <si>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</si>
  <si>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</si>
  <si>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</si>
  <si>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</si>
  <si>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</si>
  <si>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</si>
  <si>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</si>
  <si>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</si>
  <si>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</si>
  <si>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</si>
  <si>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</si>
  <si>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</si>
  <si>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</si>
  <si>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</si>
  <si>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</si>
  <si>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</si>
  <si>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</si>
  <si>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</si>
  <si>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</si>
  <si>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</si>
  <si>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</si>
  <si>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</si>
  <si>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</si>
  <si>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</si>
  <si>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</si>
  <si>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</si>
  <si>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</si>
  <si>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</si>
  <si>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</si>
  <si>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</si>
  <si>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</si>
  <si>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</si>
  <si>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</si>
  <si>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</si>
  <si>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</si>
  <si>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</si>
  <si>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</si>
  <si>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</si>
  <si>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</si>
  <si>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</si>
  <si>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</si>
  <si>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</si>
  <si>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</si>
  <si>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</si>
  <si>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</si>
  <si>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</si>
  <si>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</si>
  <si>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</si>
  <si>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</si>
  <si>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</si>
  <si>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</si>
  <si>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</si>
  <si>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</si>
  <si>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</si>
  <si>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</si>
  <si>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</si>
  <si>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</si>
  <si>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</si>
  <si>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</si>
  <si>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</si>
  <si>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</si>
  <si>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</si>
  <si>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</si>
  <si>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</si>
  <si>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</si>
  <si>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</si>
  <si>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</si>
  <si>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</si>
  <si>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</si>
  <si>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</si>
  <si>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</si>
  <si>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</si>
  <si>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</si>
  <si>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</si>
  <si>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</si>
  <si>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</si>
  <si>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</si>
  <si>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</si>
  <si>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</si>
  <si>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</si>
  <si>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</si>
  <si>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</si>
  <si>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</si>
  <si>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</si>
  <si>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</si>
  <si>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</si>
  <si>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</si>
  <si>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</si>
  <si>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</si>
  <si>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</si>
  <si>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</si>
  <si>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</si>
  <si>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</si>
  <si>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</si>
  <si>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</si>
  <si>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</si>
  <si>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</si>
  <si>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</si>
  <si>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</si>
  <si>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</si>
  <si>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</si>
  <si>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</si>
  <si>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</si>
  <si>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</si>
  <si>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</si>
  <si>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</si>
  <si>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</si>
  <si>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</si>
  <si>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</si>
  <si>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</si>
  <si>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</si>
  <si>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</si>
  <si>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</si>
  <si>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</si>
  <si>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</si>
  <si>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</si>
  <si>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</si>
  <si>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</si>
  <si>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</si>
  <si>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</si>
  <si>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</si>
  <si>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</si>
  <si>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</si>
  <si>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</si>
  <si>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</si>
  <si>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</si>
  <si>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</si>
  <si>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</si>
  <si>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</si>
  <si>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</si>
  <si>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</si>
  <si>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</si>
  <si>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</si>
  <si>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</si>
  <si>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</si>
  <si>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</si>
  <si>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</si>
  <si>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</si>
  <si>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</si>
  <si>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</si>
  <si>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</si>
  <si>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</si>
  <si>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</si>
  <si>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</si>
  <si>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</si>
  <si>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</si>
  <si>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</si>
  <si>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</si>
  <si>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</si>
  <si>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</si>
  <si>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</si>
  <si>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</si>
  <si>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</si>
  <si>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</si>
  <si>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</si>
  <si>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</si>
  <si>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</si>
  <si>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</si>
  <si>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</si>
  <si>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</si>
  <si>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</si>
  <si>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</si>
  <si>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</si>
  <si>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</si>
  <si>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</si>
  <si>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</si>
  <si>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</si>
  <si>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</si>
  <si>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</si>
  <si>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</si>
  <si>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</si>
  <si>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</si>
  <si>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</si>
  <si>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</si>
  <si>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</si>
  <si>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</si>
  <si>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</si>
  <si>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</si>
  <si>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</si>
  <si>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</si>
  <si>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</si>
  <si>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</si>
  <si>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</si>
  <si>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</si>
  <si>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</si>
  <si>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</si>
  <si>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</si>
  <si>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</si>
  <si>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</si>
  <si>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</si>
  <si>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</si>
  <si>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</si>
  <si>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</si>
  <si>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</si>
  <si>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</si>
  <si>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</si>
  <si>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</si>
  <si>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</si>
  <si>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</si>
  <si>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</si>
  <si>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</si>
  <si>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</si>
  <si>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</si>
  <si>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</si>
  <si>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</si>
  <si>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</si>
  <si>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</si>
  <si>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</si>
  <si>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</si>
  <si>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</si>
  <si>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</si>
  <si>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</si>
  <si>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</si>
  <si>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</si>
  <si>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</si>
  <si>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</si>
  <si>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</si>
  <si>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</si>
  <si>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</si>
  <si>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</si>
  <si>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</si>
  <si>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</si>
  <si>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</si>
  <si>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</si>
  <si>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</si>
  <si>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</si>
  <si>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</si>
  <si>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</si>
  <si>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</si>
  <si>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</si>
  <si>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</si>
  <si>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</si>
  <si>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</si>
  <si>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</si>
  <si>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</si>
  <si>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</si>
  <si>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</si>
  <si>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</si>
  <si>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</si>
  <si>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</si>
  <si>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</si>
  <si>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</si>
  <si>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</si>
  <si>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</si>
  <si>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</si>
  <si>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</si>
  <si>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</si>
  <si>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</si>
  <si>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</si>
  <si>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</si>
  <si>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</si>
  <si>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</si>
  <si>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</si>
  <si>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</si>
  <si>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</si>
  <si>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</si>
  <si>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</si>
  <si>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</si>
  <si>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</si>
  <si>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</si>
  <si>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</si>
  <si>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</si>
  <si>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</si>
  <si>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</si>
  <si>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</si>
  <si>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</si>
  <si>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</si>
  <si>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</si>
  <si>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</si>
  <si>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</si>
  <si>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</si>
  <si>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</si>
  <si>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</si>
  <si>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</si>
  <si>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</si>
  <si>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</si>
  <si>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</si>
  <si>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</si>
  <si>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</si>
  <si>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</si>
  <si>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</si>
  <si>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</si>
  <si>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</si>
  <si>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</si>
  <si>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</si>
  <si>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</si>
  <si>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</si>
  <si>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</si>
  <si>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</si>
  <si>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</si>
  <si>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</si>
  <si>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</si>
  <si>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</si>
  <si>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</si>
  <si>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</si>
  <si>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</si>
  <si>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</si>
  <si>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</si>
  <si>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</si>
  <si>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</si>
  <si>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</si>
  <si>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</si>
  <si>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</si>
  <si>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</si>
  <si>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</si>
  <si>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</si>
  <si>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</si>
  <si>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</si>
  <si>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</si>
  <si>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</si>
  <si>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</si>
  <si>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</si>
  <si>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</si>
  <si>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</si>
  <si>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</si>
  <si>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</si>
  <si>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</si>
  <si>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</si>
  <si>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</si>
  <si>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</si>
  <si>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</si>
  <si>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</si>
  <si>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</si>
  <si>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</si>
  <si>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</si>
  <si>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</si>
  <si>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</si>
  <si>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</si>
  <si>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</si>
  <si>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</si>
  <si>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</si>
  <si>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</si>
  <si>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</si>
  <si>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</si>
  <si>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</si>
  <si>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</si>
  <si>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</si>
  <si>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</si>
  <si>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</si>
  <si>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</si>
  <si>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</si>
  <si>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</si>
  <si>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</si>
  <si>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</si>
  <si>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</si>
  <si>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</si>
  <si>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</si>
  <si>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</si>
  <si>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</si>
  <si>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</si>
  <si>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</si>
  <si>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</si>
  <si>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</si>
  <si>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</si>
  <si>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</si>
  <si>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</si>
  <si>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</si>
  <si>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</si>
  <si>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</si>
  <si>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</si>
  <si>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</si>
  <si>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</si>
  <si>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</si>
  <si>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</si>
  <si>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</si>
  <si>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</si>
  <si>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</si>
  <si>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</si>
  <si>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</si>
  <si>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</si>
  <si>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</si>
  <si>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</si>
  <si>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</si>
  <si>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</si>
  <si>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</si>
  <si>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</si>
  <si>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</si>
  <si>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</si>
  <si>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</si>
  <si>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</si>
  <si>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</si>
  <si>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</si>
  <si>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</si>
  <si>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</si>
  <si>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</si>
  <si>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</si>
  <si>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</si>
  <si>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</si>
  <si>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</si>
  <si>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</si>
  <si>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</si>
  <si>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</si>
  <si>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</si>
  <si>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</si>
  <si>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</si>
  <si>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</si>
  <si>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</si>
  <si>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</si>
  <si>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</si>
  <si>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</si>
  <si>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</si>
  <si>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</si>
  <si>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</si>
  <si>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</si>
  <si>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</si>
  <si>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</si>
  <si>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</si>
  <si>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</si>
  <si>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</si>
  <si>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</si>
  <si>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</si>
  <si>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</si>
  <si>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</si>
  <si>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</si>
  <si>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</si>
  <si>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</si>
  <si>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</si>
  <si>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</si>
  <si>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</si>
  <si>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</si>
  <si>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</si>
  <si>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</si>
  <si>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</si>
  <si>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</si>
  <si>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</si>
  <si>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</si>
  <si>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</si>
  <si>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</si>
  <si>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</si>
  <si>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</si>
  <si>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</si>
  <si>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</si>
  <si>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</si>
  <si>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</si>
  <si>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</si>
  <si>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</si>
  <si>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</si>
  <si>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</si>
  <si>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</si>
  <si>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</si>
  <si>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</si>
  <si>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</si>
  <si>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</si>
  <si>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</si>
  <si>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</si>
  <si>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</si>
  <si>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</si>
  <si>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</si>
  <si>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</si>
  <si>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</si>
  <si>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</si>
  <si>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</si>
  <si>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</si>
  <si>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</si>
  <si>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</si>
  <si>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</si>
  <si>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</si>
  <si>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</si>
  <si>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</si>
  <si>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</si>
  <si>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</si>
  <si>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</si>
  <si>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</si>
  <si>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</si>
  <si>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</si>
  <si>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</si>
  <si>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</si>
  <si>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</si>
  <si>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</si>
  <si>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</si>
  <si>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</si>
  <si>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</si>
  <si>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</si>
  <si>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</si>
  <si>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</si>
  <si>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</si>
  <si>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</si>
  <si>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</si>
  <si>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</si>
  <si>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</si>
  <si>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</si>
  <si>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</si>
  <si>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</si>
  <si>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</si>
  <si>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</si>
  <si>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</si>
  <si>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</si>
  <si>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</si>
  <si>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</si>
  <si>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</si>
  <si>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</si>
  <si>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</si>
  <si>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</si>
  <si>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</si>
  <si>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</si>
  <si>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</si>
  <si>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</si>
  <si>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</si>
  <si>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</si>
  <si>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</si>
  <si>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</si>
  <si>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</si>
  <si>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</si>
  <si>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</si>
  <si>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</si>
  <si>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</si>
  <si>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</si>
  <si>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</si>
  <si>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</si>
  <si>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</si>
  <si>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</si>
  <si>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</si>
  <si>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</si>
  <si>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</si>
  <si>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</si>
  <si>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</si>
  <si>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</si>
  <si>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</si>
  <si>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</si>
  <si>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</si>
  <si>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</si>
  <si>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</si>
  <si>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</si>
  <si>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</si>
  <si>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</si>
  <si>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</si>
  <si>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</si>
  <si>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</si>
  <si>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</si>
  <si>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</si>
  <si>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</si>
  <si>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</si>
  <si>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</si>
  <si>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</si>
  <si>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</si>
  <si>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</si>
  <si>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</si>
  <si>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</si>
  <si>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</si>
  <si>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</si>
  <si>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</si>
  <si>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</si>
  <si>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</si>
  <si>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</si>
  <si>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</si>
  <si>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</si>
  <si>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</si>
  <si>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</si>
  <si>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</si>
  <si>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</si>
  <si>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</si>
  <si>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</si>
  <si>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</si>
  <si>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</si>
  <si>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</si>
  <si>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</si>
  <si>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</si>
  <si>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</si>
  <si>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</si>
  <si>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</si>
  <si>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</si>
  <si>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</si>
  <si>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</si>
  <si>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</si>
  <si>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</si>
  <si>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</si>
  <si>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</si>
  <si>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</si>
  <si>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</si>
  <si>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</si>
  <si>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</si>
  <si>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</si>
  <si>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</si>
  <si>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</si>
  <si>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</si>
  <si>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</si>
  <si>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</si>
  <si>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</si>
  <si>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</si>
  <si>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</si>
  <si>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</si>
  <si>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</si>
  <si>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</si>
  <si>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</si>
  <si>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</si>
  <si>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</si>
  <si>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</si>
  <si>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</si>
  <si>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</si>
  <si>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</si>
  <si>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</si>
  <si>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</si>
  <si>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</si>
  <si>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</si>
  <si>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</si>
  <si>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</si>
  <si>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</si>
  <si>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</si>
  <si>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</si>
  <si>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</si>
  <si>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</si>
  <si>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</si>
  <si>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</si>
  <si>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</si>
  <si>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</si>
  <si>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</si>
  <si>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</si>
  <si>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</si>
  <si>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</si>
  <si>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</si>
  <si>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</si>
  <si>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</si>
  <si>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</si>
  <si>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</si>
  <si>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</si>
  <si>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</si>
  <si>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</si>
  <si>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</si>
  <si>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</si>
  <si>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</si>
  <si>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</si>
  <si>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</si>
  <si>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</si>
  <si>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</si>
  <si>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</si>
  <si>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</si>
  <si>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</si>
  <si>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</si>
  <si>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</si>
  <si>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</si>
  <si>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</si>
  <si>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</si>
  <si>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</si>
  <si>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</si>
  <si>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</si>
  <si>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</si>
  <si>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</si>
  <si>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</si>
  <si>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</si>
  <si>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</si>
  <si>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</si>
  <si>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</si>
  <si>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</si>
  <si>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</si>
  <si>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</si>
  <si>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</si>
  <si>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</si>
  <si>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</si>
  <si>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</si>
  <si>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</si>
  <si>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</si>
  <si>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</si>
  <si>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</si>
  <si>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</si>
  <si>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</si>
  <si>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</si>
  <si>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</si>
  <si>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</si>
  <si>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</si>
  <si>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</si>
  <si>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</si>
  <si>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</si>
  <si>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</si>
  <si>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</si>
  <si>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</si>
  <si>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</si>
  <si>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</si>
  <si>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</si>
  <si>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</si>
  <si>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</si>
  <si>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</si>
  <si>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</si>
  <si>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</si>
  <si>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</si>
  <si>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</si>
  <si>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</si>
  <si>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</si>
  <si>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</si>
  <si>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</si>
  <si>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</si>
  <si>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</si>
  <si>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</si>
  <si>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</si>
  <si>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</si>
  <si>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</si>
  <si>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</si>
  <si>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</si>
  <si>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</si>
  <si>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</si>
  <si>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</si>
  <si>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</si>
  <si>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</si>
  <si>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</si>
  <si>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</si>
  <si>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</si>
  <si>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</si>
  <si>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</si>
  <si>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</si>
  <si>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</si>
  <si>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</si>
  <si>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</si>
  <si>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</si>
  <si>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</si>
  <si>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</si>
  <si>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</si>
  <si>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</si>
  <si>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</si>
  <si>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</si>
  <si>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</si>
  <si>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</si>
  <si>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</si>
  <si>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</si>
  <si>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</si>
  <si>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</si>
  <si>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</si>
  <si>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</si>
  <si>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</si>
  <si>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</si>
  <si>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</si>
  <si>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</si>
  <si>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</si>
  <si>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</si>
  <si>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</si>
  <si>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</si>
  <si>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</si>
  <si>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</si>
  <si>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</si>
  <si>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</si>
  <si>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</si>
  <si>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</si>
  <si>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</si>
  <si>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</si>
  <si>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</si>
  <si>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</si>
  <si>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</si>
  <si>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</si>
  <si>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</si>
  <si>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</si>
  <si>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</si>
  <si>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</si>
  <si>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</si>
  <si>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</si>
  <si>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</si>
  <si>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</si>
  <si>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</si>
  <si>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</si>
  <si>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</si>
  <si>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</si>
  <si>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</si>
  <si>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</si>
  <si>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</si>
  <si>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</si>
  <si>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</si>
  <si>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</si>
  <si>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</si>
  <si>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</si>
  <si>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</si>
  <si>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</si>
  <si>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</si>
  <si>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</si>
  <si>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</si>
  <si>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</si>
  <si>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</si>
  <si>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</si>
  <si>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</si>
  <si>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</si>
  <si>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</si>
  <si>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</si>
  <si>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</si>
  <si>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</si>
  <si>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</si>
  <si>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</si>
  <si>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</si>
  <si>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</si>
  <si>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</si>
  <si>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</si>
  <si>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</si>
  <si>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</si>
  <si>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</si>
  <si>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</si>
  <si>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</si>
  <si>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</si>
  <si>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</si>
  <si>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</si>
  <si>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</si>
  <si>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</si>
  <si>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</si>
  <si>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</si>
  <si>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</si>
  <si>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</si>
  <si>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</si>
  <si>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</si>
  <si>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</si>
  <si>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</si>
  <si>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</si>
  <si>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</si>
  <si>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</si>
  <si>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</si>
  <si>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</si>
  <si>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</si>
  <si>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</si>
  <si>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</si>
  <si>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</si>
  <si>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</si>
  <si>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</si>
  <si>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</si>
  <si>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</si>
  <si>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</si>
  <si>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</si>
  <si>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</si>
  <si>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</si>
  <si>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</si>
  <si>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</si>
  <si>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</si>
  <si>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</si>
  <si>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</si>
  <si>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</si>
  <si>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</si>
  <si>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</si>
  <si>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</si>
  <si>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</si>
  <si>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</si>
  <si>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</si>
  <si>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</si>
  <si>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</si>
  <si>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</si>
  <si>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</si>
  <si>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</si>
  <si>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</si>
  <si>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</si>
  <si>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</si>
  <si>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</si>
  <si>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</si>
  <si>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</si>
  <si>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</si>
  <si>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</si>
  <si>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</si>
  <si>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</si>
  <si>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</si>
  <si>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</si>
  <si>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</si>
  <si>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</si>
  <si>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</si>
  <si>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</si>
  <si>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</si>
  <si>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</si>
  <si>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</si>
  <si>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</si>
  <si>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</si>
  <si>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</si>
  <si>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</si>
  <si>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</si>
  <si>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</si>
  <si>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</si>
  <si>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</si>
  <si>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</si>
  <si>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</si>
  <si>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</si>
  <si>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</si>
  <si>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</si>
  <si>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</si>
  <si>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</si>
  <si>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</si>
  <si>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</si>
  <si>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</si>
  <si>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</si>
  <si>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</si>
  <si>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</si>
  <si>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</si>
  <si>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</si>
  <si>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</si>
  <si>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</si>
  <si>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</si>
  <si>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</si>
  <si>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</si>
  <si>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</si>
  <si>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</si>
  <si>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</si>
  <si>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</si>
  <si>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</si>
  <si>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</si>
  <si>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</si>
  <si>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</si>
  <si>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</si>
  <si>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</si>
  <si>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</si>
  <si>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</si>
  <si>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</si>
  <si>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</si>
  <si>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</si>
  <si>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</si>
  <si>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</si>
  <si>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</si>
  <si>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</si>
  <si>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</si>
  <si>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</si>
  <si>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</si>
  <si>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</si>
  <si>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</si>
  <si>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</si>
  <si>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</si>
  <si>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</si>
  <si>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</si>
  <si>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</si>
  <si>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</si>
  <si>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</si>
  <si>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</si>
  <si>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</si>
  <si>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</si>
  <si>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</si>
  <si>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</si>
  <si>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</si>
  <si>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</si>
  <si>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</si>
  <si>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</si>
  <si>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</si>
  <si>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</si>
  <si>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</si>
  <si>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</si>
  <si>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</si>
  <si>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</si>
  <si>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</si>
  <si>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</si>
  <si>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</si>
  <si>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</si>
  <si>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</si>
  <si>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</si>
  <si>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</si>
  <si>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</si>
  <si>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</si>
  <si>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</si>
  <si>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</si>
  <si>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</si>
  <si>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</si>
  <si>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</si>
  <si>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</si>
  <si>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</si>
  <si>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</si>
  <si>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</si>
  <si>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</si>
  <si>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</si>
  <si>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</si>
  <si>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</si>
  <si>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</si>
  <si>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</si>
  <si>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</si>
  <si>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</si>
  <si>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</si>
  <si>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</si>
  <si>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</si>
  <si>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</si>
  <si>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</si>
  <si>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</si>
  <si>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</si>
  <si>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</si>
  <si>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</si>
  <si>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</si>
  <si>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</si>
  <si>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</si>
  <si>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</si>
  <si>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</si>
  <si>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</si>
  <si>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</si>
  <si>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</si>
  <si>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</si>
  <si>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</si>
  <si>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</si>
  <si>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</si>
  <si>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</si>
  <si>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</si>
  <si>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</si>
  <si>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</si>
  <si>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</si>
  <si>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</si>
  <si>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</si>
  <si>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</si>
  <si>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</si>
  <si>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</si>
  <si>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</si>
  <si>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</si>
  <si>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</si>
  <si>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</si>
  <si>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</si>
  <si>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</si>
  <si>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</si>
  <si>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</si>
  <si>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</si>
  <si>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</si>
  <si>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</si>
  <si>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</si>
  <si>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</si>
  <si>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</si>
  <si>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</si>
  <si>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</si>
  <si>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</si>
  <si>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</si>
  <si>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</si>
  <si>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</si>
  <si>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</si>
  <si>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</si>
  <si>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</si>
  <si>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</si>
  <si>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</si>
  <si>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</si>
  <si>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</si>
  <si>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</si>
  <si>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</si>
  <si>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</si>
  <si>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</si>
  <si>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</si>
  <si>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</si>
  <si>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</si>
  <si>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</si>
  <si>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</si>
  <si>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</si>
  <si>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</si>
  <si>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</si>
  <si>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</si>
  <si>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</si>
  <si>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</si>
  <si>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</si>
  <si>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</si>
  <si>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</si>
  <si>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</si>
  <si>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</si>
  <si>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</si>
  <si>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</si>
  <si>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</si>
  <si>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</si>
  <si>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</si>
  <si>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</si>
  <si>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</si>
  <si>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</si>
  <si>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</si>
  <si>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</si>
  <si>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</si>
  <si>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</si>
  <si>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</si>
  <si>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</si>
  <si>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</si>
  <si>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</si>
  <si>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</si>
  <si>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</si>
  <si>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</si>
  <si>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</si>
  <si>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</si>
  <si>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</si>
  <si>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</si>
  <si>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</si>
  <si>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</si>
  <si>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</si>
  <si>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</si>
  <si>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</si>
  <si>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</si>
  <si>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</si>
  <si>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</si>
  <si>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</si>
  <si>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</si>
  <si>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</si>
  <si>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</si>
  <si>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</si>
  <si>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</si>
  <si>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</si>
  <si>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</si>
  <si>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</si>
  <si>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</si>
  <si>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</si>
  <si>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</si>
  <si>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</si>
  <si>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</si>
  <si>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</si>
  <si>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</si>
  <si>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</si>
  <si>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</si>
  <si>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</si>
  <si>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</si>
  <si>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</si>
  <si>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</si>
  <si>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</si>
  <si>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</si>
  <si>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</si>
  <si>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</si>
  <si>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</si>
  <si>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</si>
  <si>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</si>
  <si>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</si>
  <si>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</si>
  <si>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</si>
  <si>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</si>
  <si>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</si>
  <si>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</si>
  <si>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</si>
  <si>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</si>
  <si>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</si>
  <si>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</si>
  <si>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</si>
  <si>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</si>
  <si>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</si>
  <si>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</si>
  <si>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</si>
  <si>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</si>
  <si>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</si>
  <si>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</si>
  <si>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</si>
  <si>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</si>
  <si>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</si>
  <si>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</si>
  <si>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</si>
  <si>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</si>
  <si>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</si>
  <si>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</si>
  <si>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</si>
  <si>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</si>
  <si>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</si>
  <si>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</si>
  <si>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</si>
  <si>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</si>
  <si>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</si>
  <si>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</si>
  <si>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</si>
  <si>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</si>
  <si>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</si>
  <si>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</si>
  <si>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</si>
  <si>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</si>
  <si>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</si>
  <si>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</si>
  <si>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</si>
  <si>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</si>
  <si>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</si>
  <si>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</si>
  <si>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</si>
  <si>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</si>
  <si>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</si>
  <si>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</si>
  <si>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</si>
  <si>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</si>
  <si>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</si>
  <si>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</si>
  <si>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</si>
  <si>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</si>
  <si>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</si>
  <si>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</si>
  <si>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</si>
  <si>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</si>
  <si>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</si>
  <si>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</si>
  <si>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</si>
  <si>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</si>
  <si>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</si>
  <si>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</si>
  <si>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</si>
  <si>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</si>
  <si>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</si>
  <si>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</si>
  <si>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</si>
  <si>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</si>
  <si>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</si>
  <si>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</si>
  <si>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</si>
  <si>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</si>
  <si>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</si>
  <si>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</si>
  <si>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</si>
  <si>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</si>
  <si>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</si>
  <si>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</si>
  <si>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</si>
  <si>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</si>
  <si>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</si>
  <si>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</si>
  <si>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</si>
  <si>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</si>
  <si>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</si>
  <si>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</si>
  <si>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</si>
  <si>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</si>
  <si>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</si>
  <si>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</si>
  <si>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</si>
  <si>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</si>
  <si>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</si>
  <si>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</si>
  <si>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</si>
  <si>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</si>
  <si>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</si>
  <si>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</si>
  <si>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</si>
  <si>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</si>
  <si>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</si>
  <si>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</si>
  <si>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</si>
  <si>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</si>
  <si>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</si>
  <si>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</si>
  <si>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</si>
  <si>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</si>
  <si>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</si>
  <si>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</si>
  <si>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</si>
  <si>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</si>
  <si>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</si>
  <si>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</si>
  <si>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</si>
  <si>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</si>
  <si>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</si>
  <si>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</si>
  <si>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</si>
  <si>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</si>
  <si>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</si>
  <si>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</si>
  <si>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</si>
  <si>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</si>
  <si>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</si>
  <si>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</si>
  <si>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</si>
  <si>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</si>
  <si>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</si>
  <si>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</si>
  <si>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</si>
  <si>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</si>
  <si>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</si>
  <si>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</si>
  <si>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</si>
  <si>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</si>
  <si>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</si>
  <si>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</si>
  <si>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</si>
  <si>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</si>
  <si>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</si>
  <si>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</si>
  <si>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</si>
  <si>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</si>
  <si>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</si>
  <si>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</si>
  <si>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</si>
  <si>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</si>
  <si>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</si>
  <si>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</si>
  <si>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</si>
  <si>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</si>
  <si>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</si>
  <si>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</si>
  <si>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</si>
  <si>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</si>
  <si>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</si>
  <si>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</si>
  <si>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</si>
  <si>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</si>
  <si>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</si>
  <si>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</si>
  <si>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</si>
  <si>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</si>
  <si>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</si>
  <si>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</si>
  <si>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</si>
  <si>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</si>
  <si>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</si>
  <si>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</si>
  <si>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</si>
  <si>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</si>
  <si>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</si>
  <si>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</si>
  <si>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</si>
  <si>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</si>
  <si>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</si>
  <si>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</si>
  <si>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</si>
  <si>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</si>
  <si>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</si>
  <si>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</si>
  <si>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</si>
  <si>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</si>
  <si>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</si>
  <si>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</si>
  <si>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</si>
  <si>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</si>
  <si>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</si>
  <si>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</si>
  <si>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</si>
  <si>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</si>
  <si>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</si>
  <si>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</si>
  <si>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</si>
  <si>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</si>
  <si>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</si>
  <si>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</si>
  <si>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</si>
  <si>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</si>
  <si>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</si>
  <si>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</si>
  <si>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</si>
  <si>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</si>
  <si>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</si>
  <si>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</si>
  <si>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</si>
  <si>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</si>
  <si>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</si>
  <si>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</si>
  <si>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</si>
  <si>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</si>
  <si>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</si>
  <si>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</si>
  <si>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</si>
  <si>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</si>
  <si>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</si>
  <si>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</si>
  <si>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</si>
  <si>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</si>
  <si>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</si>
  <si>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</si>
  <si>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</si>
  <si>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</si>
  <si>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</si>
  <si>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</si>
  <si>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</si>
  <si>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</si>
  <si>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</si>
  <si>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</si>
  <si>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</si>
  <si>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</si>
  <si>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</si>
  <si>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</si>
  <si>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</si>
  <si>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</si>
  <si>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</si>
  <si>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</si>
  <si>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</si>
  <si>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</si>
  <si>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</si>
  <si>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</si>
  <si>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</si>
  <si>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</si>
  <si>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</si>
  <si>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</si>
  <si>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</si>
  <si>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</si>
  <si>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</si>
  <si>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</si>
  <si>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</si>
  <si>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</si>
  <si>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</si>
  <si>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</si>
  <si>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</si>
  <si>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</si>
  <si>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</si>
  <si>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</si>
  <si>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</si>
  <si>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</si>
  <si>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</si>
  <si>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</si>
  <si>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</si>
  <si>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</si>
  <si>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</si>
  <si>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</si>
  <si>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</si>
  <si>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</si>
  <si>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</si>
  <si>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</si>
  <si>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</si>
  <si>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</si>
  <si>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</si>
  <si>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</si>
  <si>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</si>
  <si>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</si>
  <si>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</si>
  <si>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</si>
  <si>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</si>
  <si>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</si>
  <si>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</si>
  <si>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</si>
  <si>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</si>
  <si>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</si>
  <si>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</si>
  <si>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</si>
  <si>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</si>
  <si>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</si>
  <si>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</si>
  <si>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</si>
  <si>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</si>
  <si>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</si>
  <si>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</si>
  <si>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</si>
  <si>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</si>
  <si>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</si>
  <si>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</si>
  <si>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</si>
  <si>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</si>
  <si>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</si>
  <si>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</si>
  <si>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</si>
  <si>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</si>
  <si>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</si>
  <si>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</si>
  <si>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</si>
  <si>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</si>
  <si>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</si>
  <si>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</si>
  <si>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</si>
  <si>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</si>
  <si>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</si>
  <si>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</si>
  <si>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</si>
  <si>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</si>
  <si>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</si>
  <si>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</si>
  <si>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</si>
  <si>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</si>
  <si>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</si>
  <si>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</si>
  <si>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</si>
  <si>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</si>
  <si>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</si>
  <si>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</si>
  <si>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</si>
  <si>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</si>
  <si>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</si>
  <si>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</si>
  <si>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</si>
  <si>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</si>
  <si>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</si>
  <si>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</si>
  <si>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</si>
  <si>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</si>
  <si>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</si>
  <si>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</si>
  <si>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</si>
  <si>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</si>
  <si>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</si>
  <si>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</si>
  <si>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</si>
  <si>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</si>
  <si>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</si>
  <si>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</si>
  <si>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</si>
  <si>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</si>
  <si>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</si>
  <si>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</si>
  <si>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</si>
  <si>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</si>
  <si>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</si>
  <si>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</si>
  <si>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</si>
  <si>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</si>
  <si>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</si>
  <si>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</si>
  <si>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</si>
  <si>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</si>
  <si>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</si>
  <si>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</si>
  <si>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</si>
  <si>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</si>
  <si>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</si>
  <si>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</si>
  <si>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</si>
  <si>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</si>
  <si>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</si>
  <si>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</si>
  <si>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</si>
  <si>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</si>
  <si>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</si>
  <si>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</si>
  <si>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</si>
  <si>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</si>
  <si>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</si>
  <si>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</si>
  <si>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</si>
  <si>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</si>
  <si>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</si>
  <si>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</si>
  <si>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</si>
  <si>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</si>
  <si>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</si>
  <si>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</si>
  <si>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</si>
  <si>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</si>
  <si>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</si>
  <si>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</si>
  <si>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</si>
  <si>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</si>
  <si>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</si>
  <si>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</si>
  <si>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</si>
  <si>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</si>
  <si>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</si>
  <si>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</si>
  <si>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</si>
  <si>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</si>
  <si>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</si>
  <si>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</si>
  <si>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</si>
  <si>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</si>
  <si>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</si>
  <si>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</si>
  <si>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</si>
  <si>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</si>
  <si>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</si>
  <si>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</si>
  <si>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</si>
  <si>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</si>
  <si>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</si>
  <si>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</si>
  <si>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</si>
  <si>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</si>
  <si>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</si>
  <si>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</si>
  <si>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</si>
  <si>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</si>
  <si>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</si>
  <si>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</si>
  <si>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</si>
  <si>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</si>
  <si>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</si>
  <si>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</si>
  <si>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</si>
  <si>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</si>
  <si>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</si>
  <si>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</si>
  <si>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</si>
  <si>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</si>
  <si>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</si>
  <si>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</si>
  <si>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</si>
  <si>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</si>
  <si>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</si>
  <si>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</si>
  <si>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</si>
  <si>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</si>
  <si>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</si>
  <si>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</si>
  <si>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</si>
  <si>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</si>
  <si>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</si>
  <si>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</si>
  <si>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</si>
  <si>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</si>
  <si>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</si>
  <si>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</si>
  <si>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</si>
  <si>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</si>
  <si>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</si>
  <si>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</si>
  <si>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</si>
  <si>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</si>
  <si>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</si>
  <si>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</si>
  <si>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</si>
  <si>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</si>
  <si>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</si>
  <si>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</si>
  <si>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</si>
  <si>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</si>
  <si>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</si>
  <si>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</si>
  <si>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</si>
  <si>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</si>
  <si>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</si>
  <si>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</si>
  <si>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</si>
  <si>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</si>
  <si>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</si>
  <si>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</si>
  <si>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</si>
  <si>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</si>
  <si>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</si>
  <si>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</si>
  <si>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</si>
  <si>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</si>
  <si>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</si>
  <si>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</si>
  <si>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</si>
  <si>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</si>
  <si>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</si>
  <si>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</si>
  <si>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</si>
  <si>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</si>
  <si>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</si>
  <si>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</si>
  <si>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</si>
  <si>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</si>
  <si>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</si>
  <si>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</si>
  <si>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</si>
  <si>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</si>
  <si>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</si>
  <si>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</si>
  <si>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</si>
  <si>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</si>
  <si>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</si>
  <si>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</si>
  <si>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</si>
  <si>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</si>
  <si>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</si>
  <si>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</si>
  <si>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</si>
  <si>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</si>
  <si>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</si>
  <si>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</si>
  <si>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</si>
  <si>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</si>
  <si>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</si>
  <si>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</si>
  <si>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</si>
  <si>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</si>
  <si>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</si>
  <si>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</si>
  <si>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</si>
  <si>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</si>
  <si>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</si>
  <si>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</si>
  <si>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</si>
  <si>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</si>
  <si>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</si>
  <si>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</si>
  <si>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</si>
  <si>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</si>
  <si>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</si>
  <si>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</si>
  <si>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</si>
  <si>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</si>
  <si>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</si>
  <si>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</si>
  <si>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</si>
  <si>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</si>
  <si>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</si>
  <si>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</si>
  <si>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</si>
  <si>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</si>
  <si>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</si>
  <si>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</si>
  <si>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</si>
  <si>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</si>
  <si>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</si>
  <si>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</si>
  <si>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</si>
  <si>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</si>
  <si>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</si>
  <si>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</si>
  <si>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</si>
  <si>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</si>
  <si>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</si>
  <si>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</si>
  <si>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</si>
  <si>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</si>
  <si>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</si>
  <si>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</si>
  <si>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</si>
  <si>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</si>
  <si>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</si>
  <si>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</si>
  <si>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</si>
  <si>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</si>
  <si>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</si>
  <si>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</si>
  <si>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</si>
  <si>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</si>
  <si>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</si>
  <si>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</si>
  <si>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</si>
  <si>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</si>
  <si>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</si>
  <si>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</si>
  <si>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</si>
  <si>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</si>
  <si>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</si>
  <si>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</si>
  <si>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</si>
  <si>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</si>
  <si>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</si>
  <si>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</si>
  <si>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</si>
  <si>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</si>
  <si>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</si>
  <si>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</si>
  <si>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</si>
  <si>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</si>
  <si>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</si>
  <si>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</si>
  <si>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</si>
  <si>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</si>
  <si>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</si>
  <si>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</si>
  <si>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</si>
  <si>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</si>
  <si>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</si>
  <si>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</si>
  <si>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</si>
  <si>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</si>
  <si>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</si>
  <si>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</si>
  <si>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</si>
  <si>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</si>
  <si>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</si>
  <si>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</si>
  <si>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</si>
  <si>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</si>
  <si>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</si>
  <si>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</si>
  <si>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</si>
  <si>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</si>
  <si>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</si>
  <si>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</si>
  <si>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</si>
  <si>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</si>
  <si>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</si>
  <si>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</si>
  <si>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</si>
  <si>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</si>
  <si>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</si>
  <si>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</si>
  <si>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</si>
  <si>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</si>
  <si>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</si>
  <si>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</si>
  <si>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</si>
  <si>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</si>
  <si>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</si>
  <si>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</si>
  <si>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</si>
  <si>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</si>
  <si>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</si>
  <si>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</si>
  <si>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</si>
  <si>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</si>
  <si>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</si>
  <si>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</si>
  <si>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</si>
  <si>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</si>
  <si>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</si>
  <si>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</si>
  <si>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</si>
  <si>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</si>
  <si>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</si>
  <si>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</si>
  <si>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</si>
  <si>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</si>
  <si>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</si>
  <si>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</si>
  <si>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</si>
  <si>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</si>
  <si>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</si>
  <si>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</si>
  <si>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</si>
  <si>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</si>
  <si>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</si>
  <si>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</si>
  <si>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</si>
  <si>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</si>
  <si>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</si>
  <si>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</si>
  <si>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</si>
  <si>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</si>
  <si>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</si>
  <si>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</si>
  <si>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</si>
  <si>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</si>
  <si>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</si>
  <si>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</si>
  <si>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</si>
  <si>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</si>
  <si>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</si>
  <si>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</si>
  <si>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</si>
  <si>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</si>
  <si>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</si>
  <si>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</si>
  <si>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</si>
  <si>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</si>
  <si>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</si>
  <si>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</si>
  <si>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</si>
  <si>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</si>
  <si>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</si>
  <si>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</si>
  <si>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</si>
  <si>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</si>
  <si>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</si>
  <si>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</si>
  <si>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</si>
  <si>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</si>
  <si>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</si>
  <si>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</si>
  <si>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</si>
  <si>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</si>
  <si>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</si>
  <si>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</si>
  <si>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</si>
  <si>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</si>
  <si>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</si>
  <si>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</si>
  <si>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</si>
  <si>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</si>
  <si>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</si>
  <si>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</si>
  <si>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</si>
  <si>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</si>
  <si>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</si>
  <si>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</si>
  <si>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</si>
  <si>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</si>
  <si>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</si>
  <si>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</si>
  <si>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</si>
  <si>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</si>
  <si>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</si>
  <si>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</si>
  <si>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</si>
  <si>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</si>
  <si>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</si>
  <si>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</si>
  <si>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</si>
  <si>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</si>
  <si>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</si>
  <si>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</si>
  <si>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</si>
  <si>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</si>
  <si>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</si>
  <si>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</si>
  <si>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</si>
  <si>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</si>
  <si>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</si>
  <si>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</si>
  <si>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</si>
  <si>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</si>
  <si>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</si>
  <si>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</si>
  <si>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</si>
  <si>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</si>
  <si>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</si>
  <si>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</si>
  <si>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</si>
  <si>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</si>
  <si>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</si>
  <si>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</si>
  <si>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</si>
  <si>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</si>
  <si>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</si>
  <si>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</si>
  <si>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</si>
  <si>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</si>
  <si>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</si>
  <si>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</si>
  <si>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</si>
  <si>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</si>
  <si>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</si>
  <si>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</si>
  <si>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</si>
  <si>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</si>
  <si>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</si>
  <si>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</si>
  <si>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</si>
  <si>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</si>
  <si>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</si>
  <si>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</si>
  <si>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</si>
  <si>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</si>
  <si>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</si>
  <si>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</si>
  <si>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</si>
  <si>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</si>
  <si>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</si>
  <si>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</si>
  <si>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</si>
  <si>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</si>
  <si>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</si>
  <si>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</si>
  <si>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</si>
  <si>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</si>
  <si>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</si>
  <si>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</si>
  <si>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</si>
  <si>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</si>
  <si>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</si>
  <si>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</si>
  <si>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</si>
  <si>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</si>
  <si>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</si>
  <si>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</si>
  <si>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</si>
  <si>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</si>
  <si>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</si>
  <si>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</si>
  <si>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</si>
  <si>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</si>
  <si>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</si>
  <si>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</si>
  <si>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</si>
  <si>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</si>
  <si>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</si>
  <si>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</si>
  <si>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</si>
  <si>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</si>
  <si>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</si>
  <si>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</si>
  <si>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</si>
  <si>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</si>
  <si>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</si>
  <si>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</si>
  <si>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</si>
  <si>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</si>
  <si>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</si>
  <si>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</si>
  <si>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</si>
  <si>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</si>
  <si>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</si>
  <si>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</si>
  <si>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</si>
  <si>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</si>
  <si>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</si>
  <si>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</si>
  <si>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</si>
  <si>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</si>
  <si>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</si>
  <si>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</si>
  <si>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</si>
  <si>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</si>
  <si>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</si>
  <si>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</si>
  <si>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</si>
  <si>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</si>
  <si>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</si>
  <si>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</si>
  <si>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</si>
  <si>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</si>
  <si>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</si>
  <si>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</si>
  <si>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</si>
  <si>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</si>
  <si>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</si>
  <si>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</si>
  <si>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</si>
  <si>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</si>
  <si>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</si>
  <si>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</si>
  <si>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</si>
  <si>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</si>
  <si>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</si>
  <si>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</si>
  <si>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</si>
  <si>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</si>
  <si>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</si>
  <si>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</si>
  <si>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</si>
  <si>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</si>
  <si>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</si>
  <si>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</si>
  <si>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</si>
  <si>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</si>
  <si>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</si>
  <si>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</si>
  <si>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</si>
  <si>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</si>
  <si>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</si>
  <si>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</si>
  <si>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</si>
  <si>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</si>
  <si>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</si>
  <si>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</si>
  <si>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</si>
  <si>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</si>
  <si>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</si>
  <si>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</si>
  <si>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</si>
  <si>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</si>
  <si>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</si>
  <si>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</si>
  <si>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</si>
  <si>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</si>
  <si>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</si>
  <si>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</si>
  <si>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</si>
  <si>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</si>
  <si>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</si>
  <si>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</si>
  <si>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</si>
  <si>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</si>
  <si>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</si>
  <si>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</si>
  <si>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</si>
  <si>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</si>
  <si>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</si>
  <si>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</si>
  <si>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</si>
  <si>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</si>
  <si>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</si>
  <si>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</si>
  <si>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</si>
  <si>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</si>
  <si>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</si>
  <si>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</si>
  <si>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</si>
  <si>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</si>
  <si>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</si>
  <si>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</si>
  <si>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</si>
  <si>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</si>
  <si>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</si>
  <si>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</si>
  <si>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</si>
  <si>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</si>
  <si>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</si>
  <si>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</si>
  <si>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</si>
  <si>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</si>
  <si>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</si>
  <si>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</si>
  <si>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</si>
  <si>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</si>
  <si>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</si>
  <si>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</si>
  <si>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</si>
  <si>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</si>
  <si>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</si>
  <si>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</si>
  <si>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</si>
  <si>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</si>
  <si>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</si>
  <si>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</si>
  <si>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</si>
  <si>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</si>
  <si>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</si>
  <si>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</si>
  <si>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</si>
  <si>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</si>
  <si>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</si>
  <si>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</si>
  <si>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</si>
  <si>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</si>
  <si>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</si>
  <si>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</si>
  <si>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</si>
  <si>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</si>
  <si>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</si>
  <si>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</si>
  <si>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</si>
  <si>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</si>
  <si>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</si>
  <si>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</si>
  <si>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</si>
  <si>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</si>
  <si>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</si>
  <si>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</si>
  <si>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</si>
  <si>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</si>
  <si>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</si>
  <si>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</si>
  <si>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</si>
  <si>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</si>
  <si>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</si>
  <si>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</si>
  <si>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</si>
  <si>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</si>
  <si>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</si>
  <si>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</si>
  <si>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</si>
  <si>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</si>
  <si>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</si>
  <si>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</si>
  <si>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</si>
  <si>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</si>
  <si>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</si>
  <si>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</si>
  <si>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</si>
  <si>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</si>
  <si>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</si>
  <si>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</si>
  <si>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</si>
  <si>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</si>
  <si>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</si>
  <si>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</si>
  <si>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</si>
  <si>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</si>
  <si>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</si>
  <si>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</si>
  <si>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</si>
  <si>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</si>
  <si>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</si>
  <si>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</si>
  <si>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</si>
  <si>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</si>
  <si>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</si>
  <si>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</si>
  <si>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</si>
  <si>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</si>
  <si>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</si>
  <si>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</si>
  <si>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</si>
  <si>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</si>
  <si>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</si>
  <si>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</si>
  <si>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</si>
  <si>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</si>
  <si>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</si>
  <si>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</si>
  <si>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</si>
  <si>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</si>
  <si>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</si>
  <si>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</si>
  <si>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</si>
  <si>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</si>
  <si>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</si>
  <si>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</si>
  <si>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</si>
  <si>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</si>
  <si>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</si>
  <si>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</si>
  <si>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</si>
  <si>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</si>
  <si>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</si>
  <si>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</si>
  <si>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</si>
  <si>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</si>
  <si>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</si>
  <si>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</si>
  <si>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</si>
  <si>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</si>
  <si>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</si>
  <si>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</si>
  <si>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</si>
  <si>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</si>
  <si>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</si>
  <si>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</si>
  <si>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</si>
  <si>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</si>
  <si>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</si>
  <si>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</si>
  <si>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</si>
  <si>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</si>
  <si>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</si>
  <si>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</si>
  <si>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</si>
  <si>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</si>
  <si>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</si>
  <si>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</si>
  <si>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</si>
  <si>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</si>
  <si>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</si>
  <si>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</si>
  <si>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</si>
  <si>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</si>
  <si>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</si>
  <si>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</si>
  <si>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</si>
  <si>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</si>
  <si>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</si>
  <si>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</si>
  <si>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</si>
  <si>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</si>
  <si>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</si>
  <si>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</si>
  <si>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</si>
  <si>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</si>
  <si>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</si>
  <si>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</si>
  <si>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</si>
  <si>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</si>
  <si>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</si>
  <si>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</si>
  <si>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</si>
  <si>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</si>
  <si>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</si>
  <si>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</si>
  <si>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</si>
  <si>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</si>
  <si>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</si>
  <si>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</si>
  <si>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</si>
  <si>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</si>
  <si>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</si>
  <si>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</si>
  <si>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</si>
  <si>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</si>
  <si>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</si>
  <si>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</si>
  <si>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</si>
  <si>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</si>
  <si>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</si>
  <si>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</si>
  <si>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</si>
  <si>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</si>
  <si>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</si>
  <si>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</si>
  <si>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</si>
  <si>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</si>
  <si>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</si>
  <si>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</si>
  <si>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</si>
  <si>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</si>
  <si>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</si>
  <si>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</si>
  <si>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</si>
  <si>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</si>
  <si>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</si>
  <si>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</si>
  <si>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</si>
  <si>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</si>
  <si>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</si>
  <si>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</si>
  <si>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</si>
  <si>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</si>
  <si>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</si>
  <si>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</si>
  <si>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</si>
  <si>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</si>
  <si>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</si>
  <si>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</si>
  <si>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</si>
  <si>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</si>
  <si>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</si>
  <si>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</si>
  <si>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</si>
  <si>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</si>
  <si>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</si>
  <si>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</si>
  <si>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</si>
  <si>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</si>
  <si>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</si>
  <si>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</si>
  <si>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</si>
  <si>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</si>
  <si>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</si>
  <si>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</si>
  <si>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</si>
  <si>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</si>
  <si>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</si>
  <si>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</si>
  <si>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</si>
  <si>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</si>
  <si>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</si>
  <si>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</si>
  <si>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</si>
  <si>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</si>
  <si>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</si>
  <si>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</si>
  <si>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</si>
  <si>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</si>
  <si>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</si>
  <si>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</si>
  <si>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</si>
  <si>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</si>
  <si>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</si>
  <si>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</si>
  <si>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</si>
  <si>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</si>
  <si>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</si>
  <si>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</si>
  <si>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</si>
  <si>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</si>
  <si>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</si>
  <si>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</si>
  <si>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</si>
  <si>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</si>
  <si>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</si>
  <si>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</si>
  <si>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</si>
  <si>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</si>
  <si>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</si>
  <si>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</si>
  <si>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</si>
  <si>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</si>
  <si>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</si>
  <si>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</si>
  <si>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</si>
  <si>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</si>
  <si>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</si>
  <si>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</si>
  <si>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</si>
  <si>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</si>
  <si>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</si>
  <si>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</si>
  <si>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</si>
  <si>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</si>
  <si>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</si>
  <si>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</si>
  <si>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</si>
  <si>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</si>
  <si>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</si>
  <si>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</si>
  <si>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</si>
  <si>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</si>
  <si>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</si>
  <si>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</si>
  <si>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</si>
  <si>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</si>
  <si>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</si>
  <si>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</si>
  <si>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</si>
  <si>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</si>
  <si>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</si>
  <si>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</si>
  <si>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</si>
  <si>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</si>
  <si>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</si>
  <si>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</si>
  <si>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</si>
  <si>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</si>
  <si>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</si>
  <si>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</si>
  <si>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</si>
  <si>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</si>
  <si>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</si>
  <si>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</si>
  <si>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</si>
  <si>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</si>
  <si>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</si>
  <si>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</si>
  <si>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</si>
  <si>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</si>
  <si>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</si>
  <si>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</si>
  <si>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</si>
  <si>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</si>
  <si>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</si>
  <si>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</si>
  <si>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</si>
  <si>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</si>
  <si>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</si>
  <si>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</si>
  <si>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</si>
  <si>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</si>
  <si>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</si>
  <si>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</si>
  <si>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</si>
  <si>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</si>
  <si>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</si>
  <si>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</si>
  <si>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</si>
  <si>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</si>
  <si>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</si>
  <si>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</si>
  <si>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</si>
  <si>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</si>
  <si>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</si>
  <si>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</si>
  <si>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</si>
  <si>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</si>
  <si>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</si>
  <si>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</si>
  <si>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</si>
  <si>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</si>
  <si>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</si>
  <si>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</si>
  <si>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</si>
  <si>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</si>
  <si>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</si>
  <si>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</si>
  <si>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</si>
  <si>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</si>
  <si>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</si>
  <si>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</si>
  <si>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</si>
  <si>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</si>
  <si>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</si>
  <si>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</si>
  <si>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</si>
  <si>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</si>
  <si>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</si>
  <si>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</si>
  <si>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</si>
  <si>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</si>
  <si>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</si>
  <si>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</si>
  <si>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</si>
  <si>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</si>
  <si>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</si>
  <si>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</si>
  <si>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</si>
  <si>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</si>
  <si>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</si>
  <si>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</si>
  <si>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</si>
  <si>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</si>
  <si>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</si>
  <si>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</si>
  <si>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</si>
  <si>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</si>
  <si>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</si>
  <si>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</si>
  <si>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</si>
  <si>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</si>
  <si>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</si>
  <si>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</si>
  <si>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</si>
  <si>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</si>
  <si>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</si>
  <si>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</si>
  <si>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</si>
  <si>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</si>
  <si>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</si>
  <si>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</si>
  <si>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</si>
  <si>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</si>
  <si>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</si>
  <si>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</si>
  <si>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</si>
  <si>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</si>
  <si>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</si>
  <si>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</si>
  <si>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</si>
  <si>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</si>
  <si>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</si>
  <si>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</si>
  <si>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</si>
  <si>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</si>
  <si>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</si>
  <si>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</si>
  <si>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</si>
  <si>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</si>
  <si>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</si>
  <si>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</si>
  <si>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</si>
  <si>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</si>
  <si>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</si>
  <si>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</si>
  <si>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</si>
  <si>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</si>
  <si>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</si>
  <si>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</si>
  <si>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</si>
  <si>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</si>
  <si>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</si>
  <si>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</si>
  <si>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</si>
  <si>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</si>
  <si>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</si>
  <si>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</si>
  <si>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</si>
  <si>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</si>
  <si>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</si>
  <si>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</si>
  <si>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</si>
  <si>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</si>
  <si>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</si>
  <si>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</si>
  <si>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</si>
  <si>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</si>
  <si>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</si>
  <si>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</si>
  <si>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</si>
  <si>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</si>
  <si>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</si>
  <si>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</si>
  <si>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</si>
  <si>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</si>
  <si>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</si>
  <si>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</si>
  <si>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</si>
  <si>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</si>
  <si>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</si>
  <si>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</si>
  <si>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</si>
  <si>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</si>
  <si>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</si>
  <si>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</si>
  <si>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</si>
  <si>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</si>
  <si>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</si>
  <si>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</si>
  <si>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</si>
  <si>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</si>
  <si>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</si>
  <si>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</si>
  <si>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</si>
  <si>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</si>
  <si>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</si>
  <si>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</si>
  <si>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</si>
  <si>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</si>
  <si>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</si>
  <si>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</si>
  <si>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</si>
  <si>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</si>
  <si>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</si>
  <si>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</si>
  <si>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</si>
  <si>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</si>
  <si>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</si>
  <si>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</si>
  <si>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</si>
  <si>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</si>
  <si>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</si>
  <si>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</si>
  <si>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</si>
  <si>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</si>
  <si>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</si>
  <si>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</si>
  <si>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</si>
  <si>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</si>
  <si>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</si>
  <si>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</si>
  <si>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</si>
  <si>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</si>
  <si>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</si>
  <si>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</si>
  <si>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</si>
  <si>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</si>
  <si>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</si>
  <si>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</si>
  <si>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</si>
  <si>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</si>
  <si>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</si>
  <si>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</si>
  <si>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</si>
  <si>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</si>
  <si>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</si>
  <si>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</si>
  <si>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</si>
  <si>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</si>
  <si>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</si>
  <si>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</si>
  <si>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</si>
  <si>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</si>
  <si>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</si>
  <si>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</si>
  <si>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</si>
  <si>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</si>
  <si>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</si>
  <si>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</si>
  <si>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</si>
  <si>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</si>
  <si>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</si>
  <si>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</si>
  <si>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</si>
  <si>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</si>
  <si>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</si>
  <si>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</si>
  <si>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</si>
  <si>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</si>
  <si>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</si>
  <si>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</si>
  <si>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</si>
  <si>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</si>
  <si>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</si>
  <si>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</si>
  <si>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</si>
  <si>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</si>
  <si>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</si>
  <si>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</si>
  <si>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</si>
  <si>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</si>
  <si>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</si>
  <si>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</si>
  <si>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</si>
  <si>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</si>
  <si>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</si>
  <si>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</si>
  <si>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</si>
  <si>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</si>
  <si>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</si>
  <si>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</si>
  <si>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</si>
  <si>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</si>
  <si>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</si>
  <si>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</si>
  <si>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</si>
  <si>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</si>
  <si>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</si>
  <si>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</si>
  <si>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</si>
  <si>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</si>
  <si>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</si>
  <si>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</si>
  <si>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</si>
  <si>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</si>
  <si>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</si>
  <si>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</si>
  <si>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</si>
  <si>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</si>
  <si>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</si>
  <si>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</si>
  <si>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</si>
  <si>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</si>
  <si>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</si>
  <si>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</si>
  <si>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</si>
  <si>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</si>
  <si>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</si>
  <si>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</si>
  <si>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</si>
  <si>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</si>
  <si>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</si>
  <si>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</si>
  <si>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</si>
  <si>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</si>
  <si>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</si>
  <si>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</si>
  <si>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</si>
  <si>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</si>
  <si>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</si>
  <si>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</si>
  <si>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</si>
  <si>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</si>
  <si>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</si>
  <si>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</si>
  <si>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</si>
  <si>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</si>
  <si>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</si>
  <si>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</si>
  <si>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</si>
  <si>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</si>
  <si>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</si>
  <si>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</si>
  <si>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</si>
  <si>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</si>
  <si>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</si>
  <si>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</si>
  <si>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</si>
  <si>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</si>
  <si>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</si>
  <si>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</si>
  <si>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</si>
  <si>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</si>
  <si>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</si>
  <si>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</si>
  <si>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</si>
  <si>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</si>
  <si>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</si>
  <si>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</si>
  <si>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</si>
  <si>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</si>
  <si>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</si>
  <si>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</si>
  <si>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</si>
  <si>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</si>
  <si>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</si>
  <si>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</si>
  <si>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</si>
  <si>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</si>
  <si>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</si>
  <si>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</si>
  <si>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</si>
  <si>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</si>
  <si>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</si>
  <si>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</si>
  <si>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</si>
  <si>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</si>
  <si>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</si>
  <si>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</si>
  <si>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</si>
  <si>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</si>
  <si>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</si>
  <si>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</si>
  <si>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</si>
  <si>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</si>
  <si>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</si>
  <si>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</si>
  <si>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</si>
  <si>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</si>
  <si>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</si>
  <si>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</si>
  <si>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</si>
  <si>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</si>
  <si>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</si>
  <si>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</si>
  <si>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</si>
  <si>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</si>
  <si>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</si>
  <si>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</si>
  <si>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</si>
  <si>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</si>
  <si>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</si>
  <si>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</si>
  <si>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</si>
  <si>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</si>
  <si>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</si>
  <si>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</si>
  <si>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</si>
  <si>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</si>
  <si>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</si>
  <si>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</si>
  <si>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</si>
  <si>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</si>
  <si>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</si>
  <si>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</si>
  <si>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</si>
  <si>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</si>
  <si>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</si>
  <si>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</si>
  <si>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</si>
  <si>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</si>
  <si>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</si>
  <si>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</si>
  <si>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</si>
  <si>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</si>
  <si>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</si>
  <si>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</si>
  <si>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</si>
  <si>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</si>
  <si>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</si>
  <si>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</si>
  <si>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</si>
  <si>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</si>
  <si>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</si>
  <si>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</si>
  <si>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</si>
  <si>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</si>
  <si>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</si>
  <si>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</si>
  <si>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</si>
  <si>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</si>
  <si>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</si>
  <si>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</si>
  <si>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</si>
  <si>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</si>
  <si>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</si>
  <si>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</si>
  <si>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</si>
  <si>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</si>
  <si>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</si>
  <si>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</si>
  <si>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</si>
  <si>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</si>
  <si>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</si>
  <si>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</si>
  <si>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</si>
  <si>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</si>
  <si>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</si>
  <si>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</si>
  <si>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</si>
  <si>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</si>
  <si>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</si>
  <si>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</si>
  <si>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</si>
  <si>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</si>
  <si>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</si>
  <si>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</si>
  <si>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</si>
  <si>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</si>
  <si>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</si>
  <si>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</si>
  <si>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</si>
  <si>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</si>
  <si>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</si>
  <si>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</si>
  <si>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</si>
  <si>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</si>
  <si>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</si>
  <si>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</si>
  <si>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</si>
  <si>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</si>
  <si>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</si>
  <si>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</si>
  <si>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</si>
  <si>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</si>
  <si>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</si>
  <si>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</si>
  <si>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</si>
  <si>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</si>
  <si>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</si>
  <si>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</si>
  <si>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</si>
  <si>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</si>
  <si>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</si>
  <si>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</si>
  <si>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</si>
  <si>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</si>
  <si>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</si>
  <si>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</si>
  <si>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</si>
  <si>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</si>
  <si>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</si>
  <si>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</si>
  <si>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</si>
  <si>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</si>
  <si>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</si>
  <si>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</si>
  <si>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</si>
  <si>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</si>
  <si>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</si>
  <si>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</si>
  <si>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</si>
  <si>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</si>
  <si>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</si>
  <si>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</si>
  <si>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</si>
  <si>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</si>
  <si>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</si>
  <si>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</si>
  <si>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</si>
  <si>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</si>
  <si>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</si>
  <si>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</si>
  <si>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</si>
  <si>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</si>
  <si>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</si>
  <si>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</si>
  <si>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</si>
  <si>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</si>
  <si>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</si>
  <si>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</si>
  <si>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</si>
  <si>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</si>
  <si>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</si>
  <si>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</si>
  <si>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</si>
  <si>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</si>
  <si>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</si>
  <si>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</si>
  <si>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</si>
  <si>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</si>
  <si>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</si>
  <si>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</si>
  <si>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</si>
  <si>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</si>
  <si>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</si>
  <si>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</si>
  <si>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</si>
  <si>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</si>
  <si>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</si>
  <si>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</si>
  <si>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</si>
  <si>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</si>
  <si>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</si>
  <si>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</si>
  <si>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</si>
  <si>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</si>
  <si>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</si>
  <si>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</si>
  <si>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</si>
  <si>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</si>
  <si>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</si>
  <si>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</si>
  <si>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</si>
  <si>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</si>
  <si>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</si>
  <si>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</si>
  <si>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</si>
  <si>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</si>
  <si>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</si>
  <si>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</si>
  <si>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</si>
  <si>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</si>
  <si>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</si>
  <si>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</si>
  <si>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</si>
  <si>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</si>
  <si>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</si>
  <si>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</si>
  <si>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</si>
  <si>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</si>
  <si>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</si>
  <si>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</si>
  <si>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</si>
  <si>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</si>
  <si>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</si>
  <si>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</si>
  <si>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</si>
  <si>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</si>
  <si>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</si>
  <si>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</si>
  <si>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</si>
  <si>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</si>
  <si>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</si>
  <si>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</si>
  <si>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</si>
  <si>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</si>
  <si>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</si>
  <si>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</si>
  <si>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</si>
  <si>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</si>
  <si>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</si>
  <si>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</si>
  <si>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</si>
  <si>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</si>
  <si>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</si>
  <si>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</si>
  <si>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</si>
  <si>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</si>
  <si>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</si>
  <si>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</si>
  <si>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</si>
  <si>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</si>
  <si>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</si>
  <si>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</si>
  <si>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</si>
  <si>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</si>
  <si>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</si>
  <si>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</si>
  <si>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</si>
  <si>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</si>
  <si>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</si>
  <si>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</si>
  <si>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</si>
  <si>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</si>
  <si>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</si>
  <si>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</si>
  <si>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</si>
  <si>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</si>
  <si>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</si>
  <si>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</si>
  <si>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</si>
  <si>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</si>
  <si>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</si>
  <si>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</si>
  <si>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</si>
  <si>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</si>
  <si>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</si>
  <si>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</si>
  <si>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</si>
  <si>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</si>
  <si>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</si>
  <si>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</si>
  <si>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</si>
  <si>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</si>
  <si>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</si>
  <si>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</si>
  <si>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</si>
  <si>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</si>
  <si>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</si>
  <si>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</si>
  <si>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</si>
  <si>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</si>
  <si>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</si>
  <si>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</si>
  <si>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</si>
  <si>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</si>
  <si>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</si>
  <si>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</si>
  <si>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</si>
  <si>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</si>
  <si>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</si>
  <si>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</si>
  <si>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</si>
  <si>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</si>
  <si>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</si>
  <si>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</si>
  <si>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</si>
  <si>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</si>
  <si>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</si>
  <si>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</si>
  <si>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</si>
  <si>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</si>
  <si>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</si>
  <si>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</si>
  <si>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</si>
  <si>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</si>
  <si>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</si>
  <si>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</si>
  <si>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</si>
  <si>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</si>
  <si>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</si>
  <si>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</si>
  <si>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</si>
  <si>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</si>
  <si>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</si>
  <si>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</si>
  <si>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</si>
  <si>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</si>
  <si>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</si>
  <si>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</si>
  <si>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</si>
  <si>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</si>
  <si>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</si>
  <si>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</si>
  <si>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</si>
  <si>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</si>
  <si>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</si>
  <si>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</si>
  <si>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</si>
  <si>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</si>
  <si>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</si>
  <si>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</si>
  <si>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</si>
  <si>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</si>
  <si>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</si>
  <si>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</si>
  <si>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</si>
  <si>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</si>
  <si>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</si>
  <si>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</si>
  <si>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</si>
  <si>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</si>
  <si>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</si>
  <si>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</si>
  <si>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</si>
  <si>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</si>
  <si>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</si>
  <si>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</si>
  <si>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</si>
  <si>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</si>
  <si>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</si>
  <si>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</si>
  <si>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</si>
  <si>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</si>
  <si>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</si>
  <si>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</si>
  <si>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</si>
  <si>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</si>
  <si>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</si>
  <si>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</si>
  <si>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</si>
  <si>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</si>
  <si>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</si>
  <si>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</si>
  <si>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</si>
  <si>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</si>
  <si>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</si>
  <si>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</si>
  <si>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</si>
  <si>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</si>
  <si>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</si>
  <si>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</si>
  <si>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</si>
  <si>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</si>
  <si>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</si>
  <si>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</si>
  <si>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</si>
  <si>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</si>
  <si>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</si>
  <si>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</si>
  <si>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</si>
  <si>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</si>
  <si>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</si>
  <si>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</si>
  <si>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</si>
  <si>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</si>
  <si>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</si>
  <si>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</si>
  <si>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</si>
  <si>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</si>
  <si>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</si>
  <si>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</si>
  <si>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</si>
  <si>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</si>
  <si>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</si>
  <si>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</si>
  <si>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</si>
  <si>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</si>
  <si>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</si>
  <si>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</si>
  <si>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</si>
  <si>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</si>
  <si>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</si>
  <si>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</si>
  <si>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</si>
  <si>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</si>
  <si>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</si>
  <si>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</si>
  <si>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</si>
  <si>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</si>
  <si>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</si>
  <si>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</si>
  <si>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</si>
  <si>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</si>
  <si>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</si>
  <si>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</si>
  <si>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</si>
  <si>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</si>
  <si>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</si>
  <si>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</si>
  <si>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</si>
  <si>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</si>
  <si>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</si>
  <si>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</si>
  <si>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</si>
  <si>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</si>
  <si>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</si>
  <si>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</si>
  <si>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</si>
  <si>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</si>
  <si>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</si>
  <si>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</si>
  <si>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</si>
  <si>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</si>
  <si>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</si>
  <si>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</si>
  <si>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</si>
  <si>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</si>
  <si>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</si>
  <si>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</si>
  <si>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</si>
  <si>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</si>
  <si>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</si>
  <si>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</si>
  <si>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</si>
  <si>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</si>
  <si>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</si>
  <si>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</si>
  <si>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</si>
  <si>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</si>
  <si>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</si>
  <si>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</si>
  <si>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</si>
  <si>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</si>
  <si>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</si>
  <si>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</si>
  <si>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</si>
  <si>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</si>
  <si>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</si>
  <si>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</si>
  <si>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</si>
  <si>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</si>
  <si>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</si>
  <si>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</si>
  <si>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</si>
  <si>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</si>
  <si>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</si>
  <si>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</si>
  <si>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</si>
  <si>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</si>
  <si>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</si>
  <si>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</si>
  <si>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</si>
  <si>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</si>
  <si>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</si>
  <si>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</si>
  <si>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</si>
  <si>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</si>
  <si>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</si>
  <si>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</si>
  <si>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</si>
  <si>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</si>
  <si>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</si>
  <si>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</si>
  <si>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</si>
  <si>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</si>
  <si>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</si>
  <si>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</si>
  <si>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</si>
  <si>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</si>
  <si>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</si>
  <si>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</si>
  <si>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</si>
  <si>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</si>
  <si>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</si>
  <si>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</si>
  <si>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</si>
  <si>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</si>
  <si>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</si>
  <si>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</si>
  <si>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</si>
  <si>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</si>
  <si>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</si>
  <si>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</si>
  <si>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</si>
  <si>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</si>
  <si>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</si>
  <si>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</si>
  <si>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</si>
  <si>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</si>
  <si>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</si>
  <si>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</si>
  <si>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</si>
  <si>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</si>
  <si>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</si>
  <si>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</si>
  <si>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</si>
  <si>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</si>
  <si>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</si>
  <si>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</si>
  <si>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</si>
  <si>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</si>
  <si>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</si>
  <si>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</si>
  <si>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</si>
  <si>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</si>
  <si>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</si>
  <si>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</si>
  <si>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</si>
  <si>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</si>
  <si>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</si>
  <si>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</si>
  <si>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</si>
  <si>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</si>
  <si>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</si>
  <si>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</si>
  <si>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</si>
  <si>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</si>
  <si>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</si>
  <si>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</si>
  <si>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</si>
  <si>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</si>
  <si>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</si>
  <si>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</si>
  <si>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</si>
  <si>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</si>
  <si>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</si>
  <si>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</si>
  <si>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</si>
  <si>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</si>
  <si>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</si>
  <si>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</si>
  <si>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</si>
  <si>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</si>
  <si>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</si>
  <si>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</si>
  <si>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</si>
  <si>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</si>
  <si>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</si>
  <si>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</si>
  <si>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</si>
  <si>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</si>
  <si>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</si>
  <si>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</si>
  <si>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</si>
  <si>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</si>
  <si>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</si>
  <si>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</si>
  <si>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</si>
  <si>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</si>
  <si>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</si>
  <si>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</si>
  <si>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</si>
  <si>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</si>
  <si>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</si>
  <si>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</si>
  <si>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</si>
  <si>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</si>
  <si>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</si>
  <si>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</si>
  <si>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</si>
  <si>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</si>
  <si>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</si>
  <si>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</si>
  <si>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</si>
  <si>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</si>
  <si>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</si>
  <si>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</si>
  <si>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</si>
  <si>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</si>
  <si>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</si>
  <si>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</si>
  <si>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</si>
  <si>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</si>
  <si>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</si>
  <si>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</si>
  <si>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</si>
  <si>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</si>
  <si>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</si>
  <si>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</si>
  <si>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</si>
  <si>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</si>
  <si>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</si>
  <si>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</si>
  <si>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</si>
  <si>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</si>
  <si>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</si>
  <si>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</si>
  <si>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</si>
  <si>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</si>
  <si>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</si>
  <si>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</si>
  <si>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</si>
  <si>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</si>
  <si>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</si>
  <si>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</si>
  <si>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</si>
  <si>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</si>
  <si>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</si>
  <si>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</si>
  <si>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</si>
  <si>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</si>
  <si>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</si>
  <si>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</si>
  <si>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</si>
  <si>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</si>
  <si>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</si>
  <si>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</si>
  <si>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</si>
  <si>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</si>
  <si>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</si>
  <si>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</si>
  <si>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</si>
  <si>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</si>
  <si>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</si>
  <si>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</si>
  <si>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</si>
  <si>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</si>
  <si>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</si>
  <si>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</si>
  <si>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</si>
  <si>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</si>
  <si>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</si>
  <si>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</si>
  <si>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</si>
  <si>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</si>
  <si>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</si>
  <si>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</si>
  <si>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</si>
  <si>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</si>
  <si>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</si>
  <si>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</si>
  <si>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</si>
  <si>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</si>
  <si>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</si>
  <si>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</si>
  <si>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</si>
  <si>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</si>
  <si>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</si>
  <si>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</si>
  <si>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</si>
  <si>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</si>
  <si>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</si>
  <si>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</si>
  <si>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</si>
  <si>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</si>
  <si>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</si>
  <si>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</si>
  <si>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</si>
  <si>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</si>
  <si>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</si>
  <si>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</si>
  <si>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</si>
  <si>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</si>
  <si>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</si>
  <si>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</si>
  <si>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</si>
  <si>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</si>
  <si>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</si>
  <si>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</si>
  <si>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</si>
  <si>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</si>
  <si>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</si>
  <si>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</si>
  <si>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</si>
  <si>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</si>
  <si>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</si>
  <si>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</si>
  <si>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</si>
  <si>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</si>
  <si>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</si>
  <si>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</si>
  <si>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</si>
  <si>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</si>
  <si>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</si>
  <si>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</si>
  <si>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</si>
  <si>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</si>
  <si>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</si>
  <si>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</si>
  <si>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</si>
  <si>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</si>
  <si>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</si>
  <si>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</si>
  <si>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</si>
  <si>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</si>
  <si>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</si>
  <si>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</si>
  <si>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</si>
  <si>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</si>
  <si>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</si>
  <si>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</si>
  <si>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</si>
  <si>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</si>
  <si>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</si>
  <si>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</si>
  <si>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</si>
  <si>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</si>
  <si>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</si>
  <si>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</si>
  <si>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</si>
  <si>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</si>
  <si>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</si>
  <si>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</si>
  <si>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</si>
  <si>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</si>
  <si>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</si>
  <si>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</si>
  <si>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</si>
  <si>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</si>
  <si>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</si>
  <si>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</si>
  <si>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</si>
  <si>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</si>
  <si>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</si>
  <si>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</si>
  <si>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</si>
  <si>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</si>
  <si>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</si>
  <si>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</si>
  <si>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</si>
  <si>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</si>
  <si>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</si>
  <si>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</si>
  <si>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</si>
  <si>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</si>
  <si>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</si>
  <si>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</si>
  <si>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</si>
  <si>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</si>
  <si>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</si>
  <si>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</si>
  <si>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</si>
  <si>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</si>
  <si>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</si>
  <si>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</si>
  <si>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</si>
  <si>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</si>
  <si>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</si>
  <si>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</si>
  <si>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</si>
  <si>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</si>
  <si>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</si>
  <si>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</si>
  <si>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</si>
  <si>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</si>
  <si>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</si>
  <si>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</si>
  <si>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</si>
  <si>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</si>
  <si>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</si>
  <si>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</si>
  <si>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</si>
  <si>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</si>
  <si>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</si>
  <si>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</si>
  <si>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</si>
  <si>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</si>
  <si>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</si>
  <si>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</si>
  <si>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</si>
  <si>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</si>
  <si>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</si>
  <si>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</si>
  <si>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</si>
  <si>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</si>
  <si>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</si>
  <si>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</si>
  <si>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</si>
  <si>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</si>
  <si>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</si>
  <si>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</si>
  <si>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</si>
  <si>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</si>
  <si>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</si>
  <si>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</si>
  <si>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</si>
  <si>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</si>
  <si>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</si>
  <si>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</si>
  <si>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</si>
  <si>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</si>
  <si>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</si>
  <si>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</si>
  <si>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</si>
  <si>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</si>
  <si>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</si>
  <si>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</si>
  <si>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</si>
  <si>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</si>
  <si>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</si>
  <si>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</si>
  <si>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</si>
  <si>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</si>
  <si>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</si>
  <si>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</si>
  <si>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</si>
  <si>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</si>
  <si>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</si>
  <si>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</si>
  <si>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</si>
  <si>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</si>
  <si>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</si>
  <si>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</si>
  <si>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</si>
  <si>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</si>
  <si>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</si>
  <si>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</si>
  <si>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</si>
  <si>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</si>
  <si>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</si>
  <si>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</si>
  <si>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</si>
  <si>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</si>
  <si>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</si>
  <si>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</si>
  <si>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</si>
  <si>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</si>
  <si>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</si>
  <si>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</si>
  <si>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</si>
  <si>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</si>
  <si>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</si>
  <si>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</si>
  <si>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</si>
  <si>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</si>
  <si>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</si>
  <si>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</si>
  <si>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</si>
  <si>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</si>
  <si>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</si>
  <si>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</si>
  <si>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</si>
  <si>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</si>
  <si>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</si>
  <si>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</si>
  <si>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</si>
  <si>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</si>
  <si>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</si>
  <si>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</si>
  <si>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</si>
  <si>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</si>
  <si>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</si>
  <si>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</si>
  <si>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</si>
  <si>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</si>
  <si>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</si>
  <si>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</si>
  <si>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</si>
  <si>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</si>
  <si>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</si>
  <si>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</si>
  <si>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</si>
  <si>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</si>
  <si>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</si>
  <si>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</si>
  <si>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</si>
  <si>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</si>
  <si>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</si>
  <si>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</si>
  <si>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</si>
  <si>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</si>
  <si>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</si>
  <si>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</si>
  <si>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</si>
  <si>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</si>
  <si>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</si>
  <si>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</si>
  <si>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</si>
  <si>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</si>
  <si>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</si>
  <si>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</si>
  <si>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</si>
  <si>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</si>
  <si>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</si>
  <si>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</si>
  <si>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</si>
  <si>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</si>
  <si>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</si>
  <si>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</si>
  <si>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</si>
  <si>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</si>
  <si>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</si>
  <si>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</si>
  <si>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</si>
  <si>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</si>
  <si>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</si>
  <si>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</si>
  <si>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</si>
  <si>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</si>
  <si>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</si>
  <si>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</si>
  <si>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</si>
  <si>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</si>
  <si>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</si>
  <si>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</si>
  <si>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</si>
  <si>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</si>
  <si>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</si>
  <si>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</si>
  <si>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</si>
  <si>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</si>
  <si>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</si>
  <si>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</si>
  <si>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</si>
  <si>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</si>
  <si>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</si>
  <si>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</si>
  <si>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</si>
  <si>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</si>
  <si>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</si>
  <si>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</si>
  <si>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</si>
  <si>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</si>
  <si>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</si>
  <si>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</si>
  <si>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</si>
  <si>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</si>
  <si>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</si>
  <si>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</si>
  <si>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</si>
  <si>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</si>
  <si>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</si>
  <si>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</si>
  <si>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</si>
  <si>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</si>
  <si>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</si>
  <si>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</si>
  <si>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</si>
  <si>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</si>
  <si>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</si>
  <si>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</si>
  <si>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</si>
  <si>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</si>
  <si>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</si>
  <si>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</si>
  <si>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</si>
  <si>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</si>
  <si>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</si>
  <si>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</si>
  <si>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</si>
  <si>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</si>
  <si>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</si>
  <si>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</si>
  <si>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</si>
  <si>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</si>
  <si>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</si>
  <si>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</si>
  <si>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</si>
  <si>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</si>
  <si>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</si>
  <si>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</si>
  <si>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</si>
  <si>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</si>
  <si>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</si>
  <si>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</si>
  <si>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</si>
  <si>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</si>
  <si>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</si>
  <si>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</si>
  <si>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</si>
  <si>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</si>
  <si>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</si>
  <si>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</si>
  <si>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</si>
  <si>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</si>
  <si>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</si>
  <si>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</si>
  <si>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</si>
  <si>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</si>
  <si>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</si>
  <si>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</si>
  <si>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</si>
  <si>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</si>
  <si>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</si>
  <si>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</si>
  <si>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</si>
  <si>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</si>
  <si>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</si>
  <si>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</si>
  <si>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</si>
  <si>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</si>
  <si>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</si>
  <si>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</si>
  <si>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</si>
  <si>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</si>
  <si>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</si>
  <si>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</si>
  <si>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</si>
  <si>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</si>
  <si>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</si>
  <si>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</si>
  <si>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</si>
  <si>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</si>
  <si>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</si>
  <si>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</si>
  <si>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</si>
  <si>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</si>
  <si>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</si>
  <si>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</si>
  <si>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</si>
  <si>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</si>
  <si>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</si>
  <si>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</si>
  <si>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</si>
  <si>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</si>
  <si>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</si>
  <si>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</si>
  <si>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</si>
  <si>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</si>
  <si>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</si>
  <si>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</si>
  <si>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</si>
  <si>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</si>
  <si>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</si>
  <si>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</si>
  <si>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</si>
  <si>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</si>
  <si>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</si>
  <si>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</si>
  <si>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</si>
  <si>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</si>
  <si>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</si>
  <si>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</si>
  <si>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</si>
  <si>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</si>
  <si>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</si>
  <si>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</si>
  <si>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</si>
  <si>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</si>
  <si>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</si>
  <si>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</si>
  <si>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</si>
  <si>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</si>
  <si>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</si>
  <si>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</si>
  <si>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</si>
  <si>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</si>
  <si>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</si>
  <si>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</si>
  <si>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</si>
  <si>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</si>
  <si>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</si>
  <si>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</si>
  <si>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</si>
  <si>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</si>
  <si>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</si>
  <si>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</si>
  <si>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</si>
  <si>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</si>
  <si>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</si>
  <si>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</si>
  <si>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</si>
  <si>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</si>
  <si>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</si>
  <si>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</si>
  <si>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</si>
  <si>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</si>
  <si>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</si>
  <si>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</si>
  <si>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</si>
  <si>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</si>
  <si>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</si>
  <si>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</si>
  <si>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</si>
  <si>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</si>
  <si>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</si>
  <si>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</si>
  <si>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</si>
  <si>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</si>
  <si>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</si>
  <si>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</si>
  <si>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</si>
  <si>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</si>
  <si>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</si>
  <si>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</si>
  <si>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</si>
  <si>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</si>
  <si>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</si>
  <si>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</si>
  <si>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</si>
  <si>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</si>
  <si>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</si>
  <si>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</si>
  <si>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</si>
  <si>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</si>
  <si>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</si>
  <si>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</si>
  <si>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</si>
  <si>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</si>
  <si>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</si>
  <si>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</si>
  <si>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</si>
  <si>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</si>
  <si>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</si>
  <si>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</si>
  <si>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</si>
  <si>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</si>
  <si>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</si>
  <si>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</si>
  <si>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</si>
  <si>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</si>
  <si>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</si>
  <si>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</si>
  <si>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</si>
  <si>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</si>
  <si>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</si>
  <si>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</si>
  <si>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</si>
  <si>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</si>
  <si>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</si>
  <si>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</si>
  <si>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</si>
  <si>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</si>
  <si>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</si>
  <si>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</si>
  <si>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</si>
  <si>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</si>
  <si>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</si>
  <si>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</si>
  <si>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</si>
  <si>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</si>
  <si>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</si>
  <si>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</si>
  <si>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</si>
  <si>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</si>
  <si>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</si>
  <si>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</si>
  <si>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</si>
  <si>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</si>
  <si>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</si>
  <si>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</si>
  <si>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</si>
  <si>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</si>
  <si>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</si>
  <si>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</si>
  <si>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</si>
  <si>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</si>
  <si>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</si>
  <si>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</si>
  <si>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</si>
  <si>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</si>
  <si>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</si>
  <si>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</si>
  <si>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</si>
  <si>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</si>
  <si>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</si>
  <si>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</si>
  <si>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</si>
  <si>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</si>
  <si>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</si>
  <si>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</si>
  <si>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</si>
  <si>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</si>
  <si>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</si>
  <si>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</si>
  <si>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</si>
  <si>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</si>
  <si>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</si>
  <si>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</si>
  <si>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</si>
  <si>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</si>
  <si>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</si>
  <si>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</si>
  <si>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</si>
  <si>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</si>
  <si>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</si>
  <si>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</si>
  <si>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</si>
  <si>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</si>
  <si>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</si>
  <si>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</si>
  <si>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</si>
  <si>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</si>
  <si>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</si>
  <si>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</si>
  <si>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</si>
  <si>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</si>
  <si>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</si>
  <si>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</si>
  <si>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</si>
  <si>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</si>
  <si>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</si>
  <si>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</si>
  <si>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</si>
  <si>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</si>
  <si>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</si>
  <si>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</si>
  <si>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</si>
  <si>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</si>
  <si>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</si>
  <si>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</si>
  <si>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</si>
  <si>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</si>
  <si>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</si>
  <si>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</si>
  <si>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</si>
  <si>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</si>
  <si>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</si>
  <si>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</si>
  <si>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</si>
  <si>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</si>
  <si>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</si>
  <si>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</si>
  <si>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</si>
  <si>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</si>
  <si>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</si>
  <si>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</si>
  <si>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</si>
  <si>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</si>
  <si>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</si>
  <si>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</si>
  <si>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</si>
  <si>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</si>
  <si>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</si>
  <si>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</si>
  <si>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</si>
  <si>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</si>
  <si>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</si>
  <si>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</si>
  <si>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</si>
  <si>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</si>
  <si>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</si>
  <si>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</si>
  <si>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</si>
  <si>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</si>
  <si>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</si>
  <si>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</si>
  <si>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</si>
  <si>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</si>
  <si>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</si>
  <si>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</si>
  <si>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</si>
  <si>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</si>
  <si>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</si>
  <si>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</si>
  <si>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</si>
  <si>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</si>
  <si>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</si>
  <si>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</si>
  <si>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</si>
  <si>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</si>
  <si>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</si>
  <si>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</si>
  <si>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</si>
  <si>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</si>
  <si>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</si>
  <si>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</si>
  <si>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</si>
  <si>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</si>
  <si>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</si>
  <si>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</si>
  <si>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</si>
  <si>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</si>
  <si>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</si>
  <si>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</si>
  <si>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</si>
  <si>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</si>
  <si>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</si>
  <si>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</si>
  <si>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</si>
  <si>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</si>
  <si>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</si>
  <si>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</si>
  <si>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</si>
  <si>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</si>
  <si>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</si>
  <si>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</si>
  <si>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</si>
  <si>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</si>
  <si>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</si>
  <si>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</si>
  <si>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</si>
  <si>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</si>
  <si>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</si>
  <si>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</si>
  <si>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</si>
  <si>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</si>
  <si>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</si>
  <si>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</si>
  <si>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</si>
  <si>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</si>
  <si>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</si>
  <si>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</si>
  <si>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</si>
  <si>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</si>
  <si>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</si>
  <si>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</si>
  <si>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</si>
  <si>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</si>
  <si>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</si>
  <si>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</si>
  <si>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</si>
  <si>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</si>
  <si>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</si>
  <si>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</si>
  <si>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</si>
  <si>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</si>
  <si>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</si>
  <si>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</si>
  <si>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</si>
  <si>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</si>
  <si>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</si>
  <si>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</si>
  <si>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</si>
  <si>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</si>
  <si>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</si>
  <si>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</si>
  <si>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</si>
  <si>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</si>
  <si>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</si>
  <si>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</si>
  <si>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</si>
  <si>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</si>
  <si>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</si>
  <si>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</si>
  <si>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</si>
  <si>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</si>
  <si>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</si>
  <si>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</si>
  <si>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</si>
  <si>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</si>
  <si>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</si>
  <si>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</si>
  <si>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</si>
  <si>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</si>
  <si>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</si>
  <si>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</si>
  <si>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</si>
  <si>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</si>
  <si>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</si>
  <si>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</si>
  <si>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</si>
  <si>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</si>
  <si>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</si>
  <si>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</si>
  <si>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</si>
  <si>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</si>
  <si>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</si>
  <si>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</si>
  <si>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</si>
  <si>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</si>
  <si>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</si>
  <si>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</si>
  <si>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</si>
  <si>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</si>
  <si>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</si>
  <si>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</si>
  <si>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</si>
  <si>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</si>
  <si>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</si>
  <si>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</si>
  <si>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</si>
  <si>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</si>
  <si>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</si>
  <si>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</si>
  <si>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</si>
  <si>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</si>
  <si>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</si>
  <si>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</si>
  <si>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</si>
  <si>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</si>
  <si>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</si>
  <si>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</si>
  <si>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</si>
  <si>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</si>
  <si>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</si>
  <si>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</si>
  <si>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</si>
  <si>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</si>
  <si>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</si>
  <si>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</si>
  <si>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</si>
  <si>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</si>
  <si>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</si>
  <si>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</si>
  <si>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</si>
  <si>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</si>
  <si>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</si>
  <si>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</si>
  <si>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</si>
  <si>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</si>
  <si>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</si>
  <si>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</si>
  <si>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</si>
  <si>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</si>
  <si>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</si>
  <si>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</si>
  <si>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</si>
  <si>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</si>
  <si>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</si>
  <si>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</si>
  <si>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</si>
  <si>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</si>
  <si>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</si>
  <si>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</si>
  <si>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</si>
  <si>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</si>
  <si>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</si>
  <si>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</si>
  <si>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</si>
  <si>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</si>
  <si>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</si>
  <si>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</si>
  <si>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</si>
  <si>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</si>
  <si>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</si>
  <si>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</si>
  <si>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</si>
  <si>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</si>
  <si>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</si>
  <si>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</si>
  <si>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</si>
  <si>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</si>
  <si>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</si>
  <si>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</si>
  <si>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</si>
  <si>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</si>
  <si>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</si>
  <si>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</si>
  <si>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</si>
  <si>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</si>
  <si>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</si>
  <si>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</si>
  <si>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</si>
  <si>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</si>
  <si>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</si>
  <si>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</si>
  <si>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</si>
  <si>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</si>
  <si>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</si>
  <si>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</si>
  <si>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</si>
  <si>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</si>
  <si>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</si>
  <si>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</si>
  <si>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</si>
  <si>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</si>
  <si>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</si>
  <si>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</si>
  <si>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</si>
  <si>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</si>
  <si>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</si>
  <si>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</si>
  <si>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</si>
  <si>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</si>
  <si>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</si>
  <si>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</si>
  <si>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</si>
  <si>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</si>
  <si>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</si>
  <si>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</si>
  <si>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</si>
  <si>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</si>
  <si>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</si>
  <si>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</si>
  <si>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</si>
  <si>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</si>
  <si>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</si>
  <si>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</si>
  <si>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</si>
  <si>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</si>
  <si>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</si>
  <si>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</si>
  <si>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</si>
  <si>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</si>
  <si>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</si>
  <si>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</si>
  <si>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</si>
  <si>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</si>
  <si>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</si>
  <si>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</si>
  <si>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</si>
  <si>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</si>
  <si>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</si>
  <si>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</si>
  <si>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</si>
  <si>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</si>
  <si>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</si>
  <si>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</si>
  <si>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</si>
  <si>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</si>
  <si>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</si>
  <si>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</si>
  <si>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</si>
  <si>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</si>
  <si>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</si>
  <si>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</si>
  <si>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</si>
  <si>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</si>
  <si>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</si>
  <si>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</si>
  <si>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</si>
  <si>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</si>
  <si>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</si>
  <si>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</si>
  <si>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</si>
  <si>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</si>
  <si>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</si>
  <si>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</si>
  <si>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</si>
  <si>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</si>
  <si>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</si>
  <si>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</si>
  <si>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</si>
  <si>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</si>
  <si>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</si>
  <si>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</si>
  <si>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</si>
  <si>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</si>
  <si>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</si>
  <si>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</si>
  <si>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</si>
  <si>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</si>
  <si>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</si>
  <si>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</si>
  <si>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</si>
  <si>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</si>
  <si>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</si>
  <si>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</si>
  <si>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</si>
  <si>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</si>
  <si>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</si>
  <si>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</si>
  <si>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</si>
  <si>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</si>
  <si>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</si>
  <si>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</si>
  <si>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</si>
  <si>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</si>
  <si>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</si>
  <si>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</si>
  <si>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</si>
  <si>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</si>
  <si>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</si>
  <si>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</si>
  <si>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</si>
  <si>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</si>
  <si>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</si>
  <si>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</si>
  <si>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</si>
  <si>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</si>
  <si>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</si>
  <si>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</si>
  <si>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</si>
  <si>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</si>
  <si>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</si>
  <si>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</si>
  <si>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</si>
  <si>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</si>
  <si>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</si>
  <si>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</si>
  <si>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</si>
  <si>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</si>
  <si>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</si>
  <si>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</si>
  <si>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</si>
  <si>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</si>
  <si>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</si>
  <si>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</si>
  <si>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</si>
  <si>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</si>
  <si>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</si>
  <si>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</si>
  <si>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</si>
  <si>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</si>
  <si>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</si>
  <si>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</si>
  <si>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</si>
  <si>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</si>
  <si>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</si>
  <si>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</si>
  <si>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</si>
  <si>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</si>
  <si>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</si>
  <si>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</si>
  <si>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</si>
  <si>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</si>
  <si>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</si>
  <si>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</si>
  <si>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</si>
  <si>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</si>
  <si>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</si>
  <si>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</si>
  <si>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</si>
  <si>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</si>
  <si>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</si>
  <si>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</si>
  <si>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</si>
  <si>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</si>
  <si>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</si>
  <si>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</si>
  <si>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</si>
  <si>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</si>
  <si>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</si>
  <si>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</si>
  <si>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</si>
  <si>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</si>
  <si>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</si>
  <si>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</si>
  <si>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</si>
  <si>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</si>
  <si>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</si>
  <si>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</si>
  <si>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</si>
  <si>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</si>
  <si>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</si>
  <si>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</si>
  <si>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</si>
  <si>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</si>
  <si>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</si>
  <si>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</si>
  <si>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</si>
  <si>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</si>
  <si>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</si>
  <si>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</si>
  <si>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</si>
  <si>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</si>
  <si>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</si>
  <si>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</si>
  <si>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</si>
  <si>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</si>
  <si>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</si>
  <si>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</si>
  <si>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</si>
  <si>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</si>
  <si>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</si>
  <si>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</si>
  <si>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</si>
  <si>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</si>
  <si>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</si>
  <si>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</si>
  <si>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</si>
  <si>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</si>
  <si>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</si>
  <si>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</si>
  <si>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</si>
  <si>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</si>
  <si>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</si>
  <si>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</si>
  <si>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</si>
  <si>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</si>
  <si>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</si>
  <si>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</si>
  <si>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</si>
  <si>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</si>
  <si>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</si>
  <si>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</si>
  <si>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</si>
  <si>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</si>
  <si>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</si>
  <si>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</si>
  <si>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</si>
  <si>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</si>
  <si>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</si>
  <si>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</si>
  <si>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</si>
  <si>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</si>
  <si>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</si>
  <si>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</si>
  <si>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</si>
  <si>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</si>
  <si>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</si>
  <si>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</si>
  <si>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</si>
  <si>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</si>
  <si>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</si>
  <si>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</si>
  <si>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</si>
  <si>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</si>
  <si>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</si>
  <si>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</si>
  <si>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</si>
  <si>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</si>
  <si>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</si>
  <si>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</si>
  <si>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</si>
  <si>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</si>
  <si>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</si>
  <si>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</si>
  <si>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</si>
  <si>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</si>
  <si>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</si>
  <si>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</si>
  <si>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</si>
  <si>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</si>
  <si>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</si>
  <si>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</si>
  <si>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</si>
  <si>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</si>
  <si>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</si>
  <si>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</si>
  <si>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</si>
  <si>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</si>
  <si>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</si>
  <si>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</si>
  <si>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</si>
  <si>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</si>
  <si>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</si>
  <si>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</si>
  <si>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</si>
  <si>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</si>
  <si>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</si>
  <si>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</si>
  <si>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</si>
  <si>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</si>
  <si>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</si>
  <si>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</si>
  <si>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</si>
  <si>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</si>
  <si>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</si>
  <si>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</si>
  <si>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</si>
  <si>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</si>
  <si>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</si>
  <si>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</si>
  <si>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</si>
  <si>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</si>
  <si>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</si>
  <si>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</si>
  <si>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</si>
  <si>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</si>
  <si>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</si>
  <si>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</si>
  <si>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</si>
  <si>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</si>
  <si>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</si>
  <si>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</si>
  <si>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</si>
  <si>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</si>
  <si>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</si>
  <si>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</si>
  <si>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</si>
  <si>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</si>
  <si>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</si>
  <si>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</si>
  <si>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</si>
  <si>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</si>
  <si>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</si>
  <si>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</si>
  <si>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</si>
  <si>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</si>
  <si>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</si>
  <si>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</si>
  <si>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</si>
  <si>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</si>
  <si>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</si>
  <si>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</si>
  <si>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</si>
  <si>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</si>
  <si>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</si>
  <si>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</si>
  <si>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</si>
  <si>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</si>
  <si>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</si>
  <si>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</si>
  <si>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</si>
  <si>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</si>
  <si>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</si>
  <si>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</si>
  <si>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</si>
  <si>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</si>
  <si>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</si>
  <si>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</si>
  <si>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</si>
  <si>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</si>
  <si>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</si>
  <si>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</si>
  <si>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</si>
  <si>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</si>
  <si>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</si>
  <si>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</si>
  <si>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</si>
  <si>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</si>
  <si>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</si>
  <si>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</si>
  <si>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</si>
  <si>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</si>
  <si>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</si>
  <si>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</si>
  <si>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</si>
  <si>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</si>
  <si>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</si>
  <si>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</si>
  <si>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</si>
  <si>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</si>
  <si>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</si>
  <si>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</si>
  <si>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</si>
  <si>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</si>
  <si>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</si>
  <si>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</si>
  <si>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</si>
  <si>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</si>
  <si>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</si>
  <si>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</si>
  <si>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</si>
  <si>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</si>
  <si>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</si>
  <si>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</si>
  <si>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</si>
  <si>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</si>
  <si>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</si>
  <si>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</si>
  <si>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</si>
  <si>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</si>
  <si>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</si>
  <si>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</si>
  <si>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</si>
  <si>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</si>
  <si>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</si>
  <si>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</si>
  <si>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</si>
  <si>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</si>
  <si>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</si>
  <si>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</si>
  <si>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</si>
  <si>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</si>
  <si>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</si>
  <si>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</si>
  <si>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</si>
  <si>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</si>
  <si>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</si>
  <si>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</si>
  <si>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</si>
  <si>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</si>
  <si>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</si>
  <si>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</si>
  <si>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</si>
  <si>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</si>
  <si>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</si>
  <si>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</si>
  <si>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</si>
  <si>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</si>
  <si>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</si>
  <si>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</si>
  <si>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</si>
  <si>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</si>
  <si>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</si>
  <si>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</si>
  <si>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</si>
  <si>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</si>
  <si>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</si>
  <si>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</si>
  <si>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</si>
  <si>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</si>
  <si>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</si>
  <si>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</si>
  <si>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</si>
  <si>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</si>
  <si>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</si>
  <si>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</si>
  <si>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</si>
  <si>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</si>
  <si>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</si>
  <si>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</si>
  <si>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</si>
  <si>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</si>
  <si>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</si>
  <si>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</si>
  <si>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</si>
  <si>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</si>
  <si>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</si>
  <si>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</si>
  <si>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</si>
  <si>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</si>
  <si>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</si>
  <si>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</si>
  <si>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</si>
  <si>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</si>
  <si>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</si>
  <si>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</si>
  <si>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</si>
  <si>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</si>
  <si>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</si>
  <si>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</si>
  <si>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</si>
  <si>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</si>
  <si>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</si>
  <si>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</si>
  <si>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</si>
  <si>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</si>
  <si>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</si>
  <si>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</si>
  <si>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</si>
  <si>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</si>
  <si>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</si>
  <si>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</si>
  <si>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</si>
  <si>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</si>
  <si>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</si>
  <si>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</si>
  <si>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</si>
  <si>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</si>
  <si>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</si>
  <si>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</si>
  <si>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</si>
  <si>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</si>
  <si>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</si>
  <si>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</si>
  <si>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</si>
  <si>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</si>
  <si>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</si>
  <si>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</si>
  <si>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</si>
  <si>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</si>
  <si>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</si>
  <si>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</si>
  <si>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</si>
  <si>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</si>
  <si>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</si>
  <si>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</si>
  <si>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</si>
  <si>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</si>
  <si>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</si>
  <si>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</si>
  <si>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</si>
  <si>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</si>
  <si>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</si>
  <si>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</si>
  <si>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</si>
  <si>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</si>
  <si>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</si>
  <si>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</si>
  <si>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</si>
  <si>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</si>
  <si>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</si>
  <si>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</si>
  <si>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</si>
  <si>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</si>
  <si>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</si>
  <si>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</si>
  <si>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</si>
  <si>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</si>
  <si>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</si>
  <si>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</si>
  <si>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</si>
  <si>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</si>
  <si>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</si>
  <si>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</si>
  <si>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</si>
  <si>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</si>
  <si>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</si>
  <si>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</si>
  <si>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</si>
  <si>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</si>
  <si>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</si>
  <si>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</si>
  <si>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</si>
  <si>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</si>
  <si>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</si>
  <si>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</si>
  <si>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</si>
  <si>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</si>
  <si>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</si>
  <si>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</si>
  <si>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</si>
  <si>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</si>
  <si>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</si>
  <si>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</si>
  <si>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</si>
  <si>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</si>
  <si>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</si>
  <si>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</si>
  <si>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</si>
  <si>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</si>
  <si>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</si>
  <si>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</si>
  <si>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</si>
  <si>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</si>
  <si>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</si>
  <si>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</si>
  <si>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</si>
  <si>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</si>
  <si>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</si>
  <si>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</si>
  <si>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</si>
  <si>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</si>
  <si>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</si>
  <si>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</si>
  <si>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</si>
  <si>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</si>
  <si>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</si>
  <si>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</si>
  <si>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</si>
  <si>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</si>
  <si>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</si>
  <si>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</si>
  <si>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</si>
  <si>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</si>
  <si>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</si>
  <si>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</si>
  <si>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</si>
  <si>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</si>
  <si>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</si>
  <si>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</si>
  <si>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</si>
  <si>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</si>
  <si>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</si>
  <si>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</si>
  <si>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</si>
  <si>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</si>
  <si>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</si>
  <si>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</si>
  <si>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</si>
  <si>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</si>
  <si>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</si>
  <si>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</si>
  <si>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</si>
  <si>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</si>
  <si>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</si>
  <si>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</si>
  <si>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</si>
  <si>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</si>
  <si>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</si>
  <si>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</si>
  <si>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</si>
  <si>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</si>
  <si>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</si>
  <si>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</si>
  <si>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</si>
  <si>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</si>
  <si>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</si>
  <si>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</si>
  <si>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</si>
  <si>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</si>
  <si>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</si>
  <si>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</si>
  <si>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</si>
  <si>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</si>
  <si>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</si>
  <si>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</si>
  <si>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</si>
  <si>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</si>
  <si>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</si>
  <si>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</si>
  <si>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</si>
  <si>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</si>
  <si>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</si>
  <si>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</si>
  <si>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</si>
  <si>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</si>
  <si>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</si>
  <si>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</si>
  <si>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</si>
  <si>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</si>
  <si>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</si>
  <si>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</si>
  <si>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</si>
  <si>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</si>
  <si>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</si>
  <si>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</si>
  <si>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</si>
  <si>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</si>
  <si>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</si>
  <si>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</si>
  <si>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</si>
  <si>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</si>
  <si>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</si>
  <si>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</si>
  <si>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</si>
  <si>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</si>
  <si>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</si>
  <si>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</si>
  <si>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</si>
  <si>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</si>
  <si>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</si>
  <si>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</si>
  <si>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</si>
  <si>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</si>
  <si>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</si>
  <si>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</si>
  <si>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</si>
  <si>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</si>
  <si>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</si>
  <si>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</si>
  <si>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</si>
  <si>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</si>
  <si>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</si>
  <si>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</si>
  <si>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</si>
  <si>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</si>
  <si>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</si>
  <si>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</si>
  <si>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</si>
  <si>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</si>
  <si>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</si>
  <si>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</si>
  <si>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</si>
  <si>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</si>
  <si>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</si>
  <si>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</si>
  <si>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</si>
  <si>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</si>
  <si>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</si>
  <si>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</si>
  <si>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</si>
  <si>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</si>
  <si>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</si>
  <si>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</si>
  <si>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</si>
  <si>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</si>
  <si>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</si>
  <si>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</si>
  <si>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</si>
  <si>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</si>
  <si>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</si>
  <si>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</si>
  <si>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</si>
  <si>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</si>
  <si>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</si>
  <si>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</si>
  <si>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</si>
  <si>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</si>
  <si>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</si>
  <si>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</si>
  <si>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</si>
  <si>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</si>
  <si>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</si>
  <si>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</si>
  <si>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</si>
  <si>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</si>
  <si>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</si>
  <si>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</si>
  <si>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</si>
  <si>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</si>
  <si>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</si>
  <si>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</si>
  <si>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</si>
  <si>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</si>
  <si>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</si>
  <si>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</si>
  <si>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</si>
  <si>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</si>
  <si>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</si>
  <si>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</si>
  <si>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</si>
  <si>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</si>
  <si>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</si>
  <si>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</si>
  <si>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</si>
  <si>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</si>
  <si>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</si>
  <si>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</si>
  <si>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</si>
  <si>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</si>
  <si>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</si>
  <si>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</si>
  <si>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</si>
  <si>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</si>
  <si>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</si>
  <si>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</si>
  <si>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</si>
  <si>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</si>
  <si>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</si>
  <si>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</si>
  <si>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</si>
  <si>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</si>
  <si>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</si>
  <si>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</si>
  <si>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</si>
  <si>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</si>
  <si>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</si>
  <si>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</si>
  <si>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</si>
  <si>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</si>
  <si>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</si>
  <si>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</si>
  <si>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</si>
  <si>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</si>
  <si>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</si>
  <si>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</si>
  <si>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</si>
  <si>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</si>
  <si>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</si>
  <si>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</si>
  <si>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</si>
  <si>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</si>
  <si>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</si>
  <si>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</si>
  <si>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</si>
  <si>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</si>
  <si>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</si>
  <si>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</si>
  <si>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</si>
  <si>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</si>
  <si>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</si>
  <si>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</si>
  <si>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</si>
  <si>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</si>
  <si>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</si>
  <si>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</si>
  <si>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</si>
  <si>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</si>
  <si>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</si>
  <si>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</si>
  <si>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</si>
  <si>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</si>
  <si>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</si>
  <si>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</si>
  <si>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</si>
  <si>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</si>
  <si>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</si>
  <si>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</si>
  <si>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</si>
  <si>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</si>
  <si>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</si>
  <si>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</si>
  <si>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</si>
  <si>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</si>
  <si>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</si>
  <si>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</si>
  <si>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</si>
  <si>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</si>
  <si>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</si>
  <si>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</si>
  <si>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</si>
  <si>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</si>
  <si>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</si>
  <si>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</si>
  <si>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</si>
  <si>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</si>
  <si>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</si>
  <si>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</si>
  <si>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</si>
  <si>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</si>
  <si>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</si>
  <si>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</si>
  <si>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</si>
  <si>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</si>
  <si>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</si>
  <si>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</si>
  <si>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</si>
  <si>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</si>
  <si>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</si>
  <si>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</si>
  <si>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</si>
  <si>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</si>
  <si>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</si>
  <si>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</si>
  <si>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</si>
  <si>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</si>
  <si>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</si>
  <si>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</si>
  <si>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</si>
  <si>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</si>
  <si>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</si>
  <si>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</si>
  <si>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</si>
  <si>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</si>
  <si>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</si>
  <si>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</si>
  <si>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</si>
  <si>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</si>
  <si>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</si>
  <si>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</si>
  <si>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</si>
  <si>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</si>
  <si>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</si>
  <si>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</si>
  <si>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</si>
  <si>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</si>
  <si>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</si>
  <si>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</si>
  <si>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</si>
  <si>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</si>
  <si>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</si>
  <si>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</si>
  <si>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</si>
  <si>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</si>
  <si>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</si>
  <si>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</si>
  <si>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</si>
  <si>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</si>
  <si>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</si>
  <si>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</si>
  <si>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</si>
  <si>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</si>
  <si>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</si>
  <si>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</si>
  <si>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</si>
  <si>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</si>
  <si>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</si>
  <si>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</si>
  <si>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</si>
  <si>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</si>
  <si>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</si>
  <si>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</si>
  <si>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</si>
  <si>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</si>
  <si>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</si>
  <si>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</si>
  <si>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</si>
  <si>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</si>
  <si>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</si>
  <si>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</si>
  <si>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</si>
  <si>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</si>
  <si>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</si>
  <si>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</si>
  <si>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</si>
  <si>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</si>
  <si>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</si>
  <si>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</si>
  <si>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</si>
  <si>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</si>
  <si>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</si>
  <si>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</si>
  <si>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</si>
  <si>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</si>
  <si>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</si>
  <si>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</si>
  <si>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</si>
  <si>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</si>
  <si>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</si>
  <si>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</si>
  <si>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</si>
  <si>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</si>
  <si>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</si>
  <si>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</si>
  <si>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</si>
  <si>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</si>
  <si>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</si>
  <si>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</si>
  <si>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</si>
  <si>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</si>
  <si>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</si>
  <si>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</si>
  <si>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</si>
  <si>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</si>
  <si>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</si>
  <si>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</si>
  <si>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</si>
  <si>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</si>
  <si>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</si>
  <si>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</si>
  <si>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</si>
  <si>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</si>
  <si>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</si>
  <si>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</si>
  <si>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</si>
  <si>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</si>
  <si>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</si>
  <si>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</si>
  <si>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</si>
  <si>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</si>
  <si>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</si>
  <si>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</si>
  <si>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</si>
  <si>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</si>
  <si>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</si>
  <si>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</si>
  <si>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</si>
  <si>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</si>
  <si>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</si>
  <si>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</si>
  <si>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</si>
  <si>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</si>
  <si>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</si>
  <si>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</si>
  <si>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</si>
  <si>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</si>
  <si>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</si>
  <si>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</si>
  <si>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</si>
  <si>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</si>
  <si>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</si>
  <si>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</si>
  <si>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</si>
  <si>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</si>
  <si>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</si>
  <si>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</si>
  <si>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</si>
  <si>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</si>
  <si>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</si>
  <si>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</si>
  <si>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</si>
  <si>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</si>
  <si>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</si>
  <si>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</si>
  <si>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</si>
  <si>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</si>
  <si>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</si>
  <si>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</si>
  <si>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</si>
  <si>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</si>
  <si>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</si>
  <si>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</si>
  <si>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</si>
  <si>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</si>
  <si>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</si>
  <si>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</si>
  <si>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</si>
  <si>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</si>
  <si>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</si>
  <si>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</si>
  <si>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</si>
  <si>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</si>
  <si>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</si>
  <si>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</si>
  <si>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</si>
  <si>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</si>
  <si>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</si>
  <si>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</si>
  <si>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</si>
  <si>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</si>
  <si>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</si>
  <si>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</si>
  <si>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</si>
  <si>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</si>
  <si>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</si>
  <si>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</si>
  <si>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</si>
  <si>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</si>
  <si>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</si>
  <si>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</si>
  <si>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</si>
  <si>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</si>
  <si>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</si>
  <si>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</si>
  <si>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</si>
  <si>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</si>
  <si>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</si>
  <si>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</si>
  <si>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</si>
  <si>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</si>
  <si>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</si>
  <si>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</si>
  <si>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</si>
  <si>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</si>
  <si>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</si>
  <si>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</si>
  <si>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</si>
  <si>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</si>
  <si>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</si>
  <si>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</si>
  <si>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</si>
  <si>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</si>
  <si>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</si>
  <si>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</si>
  <si>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</si>
  <si>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</si>
  <si>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</si>
  <si>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</si>
  <si>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</si>
  <si>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</si>
  <si>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</si>
  <si>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</si>
  <si>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</si>
  <si>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</si>
  <si>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</si>
  <si>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</si>
  <si>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</si>
  <si>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</si>
  <si>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</si>
  <si>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</si>
  <si>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</si>
  <si>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</si>
  <si>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</si>
  <si>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</si>
  <si>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</si>
  <si>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</si>
  <si>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</si>
  <si>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</si>
  <si>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</si>
  <si>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</si>
  <si>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</si>
  <si>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</si>
  <si>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</si>
  <si>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</si>
  <si>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</si>
  <si>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</si>
  <si>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</si>
  <si>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</si>
  <si>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</si>
  <si>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</si>
  <si>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</si>
  <si>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</si>
  <si>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</si>
  <si>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</si>
  <si>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</si>
  <si>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</si>
  <si>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</si>
  <si>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</si>
  <si>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</si>
  <si>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</si>
  <si>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</si>
  <si>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</si>
  <si>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</si>
  <si>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</si>
  <si>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</si>
  <si>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</si>
  <si>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</si>
  <si>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</si>
  <si>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</si>
  <si>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</si>
  <si>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</si>
  <si>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</si>
  <si>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</si>
  <si>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</si>
  <si>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</si>
  <si>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</si>
  <si>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</si>
  <si>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</si>
  <si>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</si>
  <si>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</si>
  <si>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</si>
  <si>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</si>
  <si>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</si>
  <si>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</si>
  <si>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</si>
  <si>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</si>
  <si>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</si>
  <si>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</si>
  <si>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</si>
  <si>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</si>
  <si>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</si>
  <si>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</si>
  <si>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</si>
  <si>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</si>
  <si>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</si>
  <si>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</si>
  <si>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</si>
  <si>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</si>
  <si>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</si>
  <si>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</si>
  <si>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</si>
  <si>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</si>
  <si>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</si>
  <si>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</si>
  <si>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</si>
  <si>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</si>
  <si>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</si>
  <si>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</si>
  <si>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</si>
  <si>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</si>
  <si>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</si>
  <si>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</si>
  <si>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</si>
  <si>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</si>
  <si>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</si>
  <si>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</si>
  <si>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</si>
  <si>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</si>
  <si>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</si>
  <si>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</si>
  <si>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</si>
  <si>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</si>
  <si>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</si>
  <si>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</si>
  <si>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</si>
  <si>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</si>
  <si>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</si>
  <si>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</si>
  <si>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</si>
  <si>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</si>
  <si>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</si>
  <si>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</si>
  <si>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</si>
  <si>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</si>
  <si>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</si>
  <si>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</si>
  <si>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</si>
  <si>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</si>
  <si>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</si>
  <si>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</si>
  <si>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</si>
  <si>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</si>
  <si>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</si>
  <si>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</si>
  <si>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</si>
  <si>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</si>
  <si>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</si>
  <si>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</si>
  <si>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</si>
  <si>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</si>
  <si>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</si>
  <si>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</si>
  <si>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</si>
  <si>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</si>
  <si>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</si>
  <si>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</si>
  <si>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</si>
  <si>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</si>
  <si>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</si>
  <si>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</si>
  <si>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</si>
  <si>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</si>
  <si>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</si>
  <si>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</si>
  <si>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</si>
  <si>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</si>
  <si>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</si>
  <si>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</si>
  <si>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</si>
  <si>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</si>
  <si>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</si>
  <si>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</si>
  <si>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</si>
  <si>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</si>
  <si>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</si>
  <si>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</si>
  <si>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</si>
  <si>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</si>
  <si>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</si>
  <si>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</si>
  <si>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</si>
  <si>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</si>
  <si>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</si>
  <si>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</si>
  <si>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</si>
  <si>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</si>
  <si>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</si>
  <si>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</si>
  <si>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</si>
  <si>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</si>
  <si>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</si>
  <si>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</si>
  <si>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</si>
  <si>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</si>
  <si>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</si>
  <si>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</si>
  <si>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</si>
  <si>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</si>
  <si>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</si>
  <si>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</si>
  <si>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</si>
  <si>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</si>
  <si>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</si>
  <si>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</si>
  <si>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</si>
  <si>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</si>
  <si>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</si>
  <si>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</si>
  <si>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</si>
  <si>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</si>
  <si>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</si>
  <si>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</si>
  <si>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</si>
  <si>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</si>
  <si>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</si>
  <si>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</si>
  <si>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</si>
  <si>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</si>
  <si>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</si>
  <si>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</si>
  <si>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</si>
  <si>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</si>
  <si>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</si>
  <si>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</si>
  <si>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</si>
  <si>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</si>
  <si>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</si>
  <si>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</si>
  <si>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</si>
  <si>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</si>
  <si>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</si>
  <si>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</si>
  <si>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</si>
  <si>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</si>
  <si>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</si>
  <si>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</si>
  <si>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</si>
  <si>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</si>
  <si>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</si>
  <si>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</si>
  <si>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</si>
  <si>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</si>
  <si>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</si>
  <si>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</si>
  <si>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</si>
  <si>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</si>
  <si>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</si>
  <si>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</si>
  <si>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</si>
  <si>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</si>
  <si>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</si>
  <si>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</si>
  <si>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</si>
  <si>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</si>
  <si>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</si>
  <si>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</si>
  <si>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</si>
  <si>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</si>
  <si>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</si>
  <si>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</si>
  <si>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</si>
  <si>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</si>
  <si>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</si>
  <si>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</si>
  <si>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</si>
  <si>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</si>
  <si>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</si>
  <si>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</si>
  <si>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</si>
  <si>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</si>
  <si>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</si>
  <si>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</si>
  <si>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</si>
  <si>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</si>
  <si>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</si>
  <si>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</si>
  <si>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</si>
  <si>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</si>
  <si>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</si>
  <si>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</si>
  <si>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</si>
  <si>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</si>
  <si>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</si>
  <si>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</si>
  <si>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</si>
  <si>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</si>
  <si>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</si>
  <si>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</si>
  <si>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</si>
  <si>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</si>
  <si>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</si>
  <si>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</si>
  <si>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</si>
  <si>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</si>
  <si>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</si>
  <si>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</si>
  <si>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</si>
  <si>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</si>
  <si>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</si>
  <si>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</si>
  <si>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</si>
  <si>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</si>
  <si>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</si>
  <si>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</si>
  <si>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</si>
  <si>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</si>
  <si>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</si>
  <si>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</si>
  <si>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</si>
  <si>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</si>
  <si>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</si>
  <si>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</si>
  <si>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</si>
  <si>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</si>
  <si>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</si>
  <si>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</si>
  <si>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</si>
  <si>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</si>
  <si>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</si>
  <si>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</si>
  <si>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</si>
  <si>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</si>
  <si>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</si>
  <si>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</si>
  <si>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</si>
  <si>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</si>
  <si>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</si>
  <si>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</si>
  <si>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</si>
  <si>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</si>
  <si>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</si>
  <si>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</si>
  <si>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</si>
  <si>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</si>
  <si>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</si>
  <si>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</si>
  <si>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</si>
  <si>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</si>
  <si>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</si>
  <si>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</si>
  <si>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</si>
  <si>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</si>
  <si>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</si>
  <si>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</si>
  <si>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</si>
  <si>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</si>
  <si>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</si>
  <si>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</si>
  <si>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</si>
  <si>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</si>
  <si>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</si>
  <si>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</si>
  <si>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</si>
  <si>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</si>
  <si>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</si>
  <si>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</si>
  <si>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</si>
  <si>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</si>
  <si>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</si>
  <si>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</si>
  <si>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</si>
  <si>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</si>
  <si>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</si>
  <si>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</si>
  <si>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</si>
  <si>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</si>
  <si>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</si>
  <si>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</si>
  <si>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</si>
  <si>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</si>
  <si>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</si>
  <si>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</si>
  <si>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</si>
  <si>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</si>
  <si>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</si>
  <si>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</si>
  <si>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</si>
  <si>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</si>
  <si>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</si>
  <si>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</si>
  <si>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</si>
  <si>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</si>
  <si>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</si>
  <si>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</si>
  <si>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</si>
  <si>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</si>
  <si>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</si>
  <si>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</si>
  <si>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</si>
  <si>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</si>
  <si>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</si>
  <si>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</si>
  <si>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</si>
  <si>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</si>
  <si>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</si>
  <si>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</si>
  <si>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</si>
  <si>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</si>
  <si>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</si>
  <si>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</si>
  <si>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</si>
  <si>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</si>
  <si>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</si>
  <si>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</si>
  <si>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</si>
  <si>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</si>
  <si>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</si>
  <si>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</si>
  <si>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</si>
  <si>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</si>
  <si>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</si>
  <si>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</si>
  <si>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</si>
  <si>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</si>
  <si>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</si>
  <si>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</si>
  <si>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</si>
  <si>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</si>
  <si>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</si>
  <si>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</si>
  <si>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</si>
  <si>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</si>
  <si>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</si>
  <si>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</si>
  <si>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</si>
  <si>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</si>
  <si>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</si>
  <si>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</si>
  <si>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</si>
  <si>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</si>
  <si>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</si>
  <si>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</si>
  <si>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</si>
  <si>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</si>
  <si>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</si>
  <si>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</si>
  <si>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</si>
  <si>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</si>
  <si>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</si>
  <si>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</si>
  <si>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</si>
  <si>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</si>
  <si>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</si>
  <si>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</si>
  <si>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</si>
  <si>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</si>
  <si>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</si>
  <si>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</si>
  <si>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</si>
  <si>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</si>
  <si>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</si>
  <si>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</si>
  <si>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</si>
  <si>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</si>
  <si>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</si>
  <si>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</si>
  <si>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</si>
  <si>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</si>
  <si>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</si>
  <si>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</si>
  <si>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</si>
  <si>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</si>
  <si>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</si>
  <si>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</si>
  <si>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</si>
  <si>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</si>
  <si>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</si>
  <si>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</si>
  <si>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</si>
  <si>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</si>
  <si>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</si>
  <si>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</si>
  <si>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</si>
  <si>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</si>
  <si>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</si>
  <si>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</si>
  <si>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</si>
  <si>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</si>
  <si>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</si>
  <si>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</si>
  <si>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</si>
  <si>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</si>
  <si>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</si>
  <si>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</si>
  <si>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</si>
  <si>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</si>
  <si>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</si>
  <si>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</si>
  <si>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</si>
  <si>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</si>
  <si>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</si>
  <si>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</si>
  <si>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</si>
  <si>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</si>
  <si>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</si>
  <si>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</si>
  <si>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</si>
  <si>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</si>
  <si>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</si>
  <si>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</si>
  <si>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</si>
  <si>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</si>
  <si>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</si>
  <si>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</si>
  <si>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</si>
  <si>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</si>
  <si>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</si>
  <si>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</si>
  <si>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</si>
  <si>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</si>
  <si>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</si>
  <si>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</si>
  <si>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</si>
  <si>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</si>
  <si>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</si>
  <si>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</si>
  <si>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</si>
  <si>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</si>
  <si>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</si>
  <si>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</si>
  <si>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</si>
  <si>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</si>
  <si>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</si>
  <si>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</si>
  <si>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</si>
  <si>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</si>
  <si>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</si>
  <si>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</si>
  <si>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</si>
  <si>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</si>
  <si>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</si>
  <si>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</si>
  <si>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</si>
  <si>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</si>
  <si>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</si>
  <si>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</si>
  <si>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</si>
  <si>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</si>
  <si>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</si>
  <si>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</si>
  <si>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</si>
  <si>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</si>
  <si>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</si>
  <si>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</si>
  <si>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</si>
  <si>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</si>
  <si>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</si>
  <si>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</si>
  <si>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</si>
  <si>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</si>
  <si>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</si>
  <si>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</si>
  <si>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</si>
  <si>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</si>
  <si>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</si>
  <si>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</si>
  <si>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</si>
  <si>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</si>
  <si>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</si>
  <si>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</si>
  <si>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</si>
  <si>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</si>
  <si>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</si>
  <si>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</si>
  <si>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</si>
  <si>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</si>
  <si>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</si>
  <si>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</si>
  <si>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</si>
  <si>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</si>
  <si>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</si>
  <si>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</si>
  <si>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</si>
  <si>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</si>
  <si>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</si>
  <si>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</si>
  <si>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</si>
  <si>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</si>
  <si>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</si>
  <si>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</si>
  <si>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</si>
  <si>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</si>
  <si>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</si>
  <si>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</si>
  <si>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</si>
  <si>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</si>
  <si>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</si>
  <si>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</si>
  <si>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</si>
  <si>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</si>
  <si>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</si>
  <si>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</si>
  <si>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</si>
  <si>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</si>
  <si>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</si>
  <si>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</si>
  <si>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</si>
  <si>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</si>
  <si>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</si>
  <si>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</si>
  <si>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</si>
  <si>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</si>
  <si>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</si>
  <si>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</si>
  <si>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</si>
  <si>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</si>
  <si>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</si>
  <si>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</si>
  <si>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</si>
  <si>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</si>
  <si>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</si>
  <si>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</si>
  <si>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</si>
  <si>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</si>
  <si>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</si>
  <si>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</si>
  <si>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</si>
  <si>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</si>
  <si>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</si>
  <si>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</si>
  <si>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</si>
  <si>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</si>
  <si>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</si>
  <si>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</si>
  <si>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</si>
  <si>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</si>
  <si>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</si>
  <si>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</si>
  <si>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</si>
  <si>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</si>
  <si>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</si>
  <si>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</si>
  <si>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</si>
  <si>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</si>
  <si>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</si>
  <si>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</si>
  <si>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</si>
  <si>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</si>
  <si>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</si>
  <si>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</si>
  <si>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</si>
  <si>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</si>
  <si>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</si>
  <si>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</si>
  <si>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</si>
  <si>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</si>
  <si>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</si>
  <si>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</si>
  <si>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</si>
  <si>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</si>
  <si>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</si>
  <si>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</si>
  <si>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</si>
  <si>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</si>
  <si>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</si>
  <si>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</si>
  <si>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</si>
  <si>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</si>
  <si>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</si>
  <si>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</si>
  <si>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</si>
  <si>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</si>
  <si>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</si>
  <si>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</si>
  <si>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</si>
  <si>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</si>
  <si>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</si>
  <si>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</si>
  <si>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</si>
  <si>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</si>
  <si>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</si>
  <si>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</si>
  <si>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</si>
  <si>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</si>
  <si>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</si>
  <si>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</si>
  <si>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</si>
  <si>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</si>
  <si>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</si>
  <si>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</si>
  <si>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</si>
  <si>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</si>
  <si>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</si>
  <si>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</si>
  <si>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</si>
  <si>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</si>
  <si>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</si>
  <si>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</si>
  <si>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</si>
  <si>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</si>
  <si>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</si>
  <si>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</si>
  <si>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</si>
  <si>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</si>
  <si>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</si>
  <si>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</si>
  <si>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</si>
  <si>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</si>
  <si>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</si>
  <si>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</si>
  <si>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</si>
  <si>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</si>
  <si>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</si>
  <si>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</si>
  <si>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</si>
  <si>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</si>
  <si>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</si>
  <si>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</si>
  <si>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</si>
  <si>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</si>
  <si>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</si>
  <si>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</si>
  <si>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</si>
  <si>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</si>
  <si>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</si>
  <si>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</si>
  <si>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</si>
  <si>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</si>
  <si>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</si>
  <si>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</si>
  <si>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</si>
  <si>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</si>
  <si>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</si>
  <si>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</si>
  <si>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</si>
  <si>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</si>
  <si>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</si>
  <si>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</si>
  <si>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</si>
  <si>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</si>
  <si>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</si>
  <si>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</si>
  <si>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</si>
  <si>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</si>
  <si>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</si>
  <si>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</si>
  <si>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</si>
  <si>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</si>
  <si>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</si>
  <si>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</si>
  <si>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</si>
  <si>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</si>
  <si>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</si>
  <si>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</si>
  <si>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</si>
  <si>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</si>
  <si>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</si>
  <si>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</si>
  <si>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</si>
  <si>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</si>
  <si>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</si>
  <si>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</si>
  <si>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</si>
  <si>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</si>
  <si>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</si>
  <si>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</si>
  <si>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</si>
  <si>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</si>
  <si>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</si>
  <si>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</si>
  <si>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</si>
  <si>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</si>
  <si>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</si>
  <si>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</si>
  <si>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</si>
  <si>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</si>
  <si>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</si>
  <si>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</si>
  <si>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</si>
  <si>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</si>
  <si>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</si>
  <si>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</si>
  <si>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</si>
  <si>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</si>
  <si>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</si>
  <si>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</si>
  <si>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</si>
  <si>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</si>
  <si>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</si>
  <si>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</si>
  <si>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</si>
  <si>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</si>
  <si>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</si>
  <si>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</si>
  <si>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</si>
  <si>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</si>
  <si>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</si>
  <si>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</si>
  <si>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</si>
  <si>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</si>
  <si>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</si>
  <si>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</si>
  <si>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</si>
  <si>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</si>
  <si>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</si>
  <si>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</si>
  <si>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</si>
  <si>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</si>
  <si>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</si>
  <si>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</si>
  <si>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</si>
  <si>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</si>
  <si>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</si>
  <si>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</si>
  <si>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</si>
  <si>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</si>
  <si>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</si>
  <si>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</si>
  <si>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</si>
  <si>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</si>
  <si>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</si>
  <si>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</si>
  <si>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</si>
  <si>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</si>
  <si>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</si>
  <si>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</si>
  <si>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</si>
  <si>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</si>
  <si>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</si>
  <si>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</si>
  <si>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</si>
  <si>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</si>
  <si>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</si>
  <si>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</si>
  <si>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</si>
  <si>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</si>
  <si>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</si>
  <si>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</si>
  <si>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</si>
  <si>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</si>
  <si>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</si>
  <si>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</si>
  <si>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</si>
  <si>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</si>
  <si>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</si>
  <si>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</si>
  <si>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</si>
  <si>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</si>
  <si>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</si>
  <si>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</si>
  <si>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</si>
  <si>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</si>
  <si>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</si>
  <si>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</si>
  <si>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</si>
  <si>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</si>
  <si>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</si>
  <si>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</si>
  <si>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</si>
  <si>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</si>
  <si>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</si>
  <si>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</si>
  <si>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</si>
  <si>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</si>
  <si>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</si>
  <si>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</si>
  <si>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</si>
  <si>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</si>
  <si>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</si>
  <si>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</si>
  <si>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</si>
  <si>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</si>
  <si>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</si>
  <si>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</si>
  <si>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</si>
  <si>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</si>
  <si>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</si>
  <si>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</si>
  <si>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</si>
  <si>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</si>
  <si>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</si>
  <si>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</si>
  <si>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</si>
  <si>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</si>
  <si>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</si>
  <si>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</si>
  <si>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</si>
  <si>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</si>
  <si>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</si>
  <si>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</si>
  <si>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</si>
  <si>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</si>
  <si>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</si>
  <si>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</si>
  <si>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</si>
  <si>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</si>
  <si>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</si>
  <si>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</si>
  <si>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</si>
  <si>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</si>
  <si>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</si>
  <si>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</si>
  <si>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</si>
  <si>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</si>
  <si>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</si>
  <si>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</si>
  <si>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</si>
  <si>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</si>
  <si>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</si>
  <si>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</si>
  <si>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</si>
  <si>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</si>
  <si>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</si>
  <si>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</si>
  <si>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</si>
  <si>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</si>
  <si>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</si>
  <si>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</si>
  <si>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</si>
  <si>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</si>
  <si>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</si>
  <si>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</si>
  <si>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</si>
  <si>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</si>
  <si>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</si>
  <si>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</si>
  <si>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</si>
  <si>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</si>
  <si>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</si>
  <si>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</si>
  <si>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</si>
  <si>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</si>
  <si>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</si>
  <si>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</si>
  <si>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</si>
  <si>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</si>
  <si>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</si>
  <si>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</si>
  <si>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</si>
  <si>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</si>
  <si>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</si>
  <si>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</si>
  <si>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</si>
  <si>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</si>
  <si>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</si>
  <si>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</si>
  <si>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</si>
  <si>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</si>
  <si>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</si>
  <si>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</si>
  <si>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</si>
  <si>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</si>
  <si>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</si>
  <si>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</si>
  <si>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</si>
  <si>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</si>
  <si>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</si>
  <si>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</si>
  <si>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</si>
  <si>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</si>
  <si>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</si>
  <si>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</si>
  <si>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</si>
  <si>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</si>
  <si>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</si>
  <si>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</si>
  <si>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</si>
  <si>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</si>
  <si>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</si>
  <si>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</si>
  <si>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</si>
  <si>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</si>
  <si>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</si>
  <si>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</si>
  <si>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</si>
  <si>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</si>
  <si>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</si>
  <si>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</si>
  <si>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</si>
  <si>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</si>
  <si>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</si>
  <si>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</si>
  <si>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</si>
  <si>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</si>
  <si>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</si>
  <si>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</si>
  <si>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</si>
  <si>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</si>
  <si>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</si>
  <si>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</si>
  <si>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</si>
  <si>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</si>
  <si>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</si>
  <si>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</si>
  <si>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</si>
  <si>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</si>
  <si>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</si>
  <si>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</si>
  <si>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</si>
  <si>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</si>
  <si>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</si>
  <si>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</si>
  <si>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</si>
  <si>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</si>
  <si>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</si>
  <si>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</si>
  <si>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</si>
  <si>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</si>
  <si>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</si>
  <si>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</si>
  <si>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</si>
  <si>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</si>
  <si>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</si>
  <si>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</si>
  <si>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</si>
  <si>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</si>
  <si>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</si>
  <si>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</si>
  <si>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</si>
  <si>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</si>
  <si>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</si>
  <si>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</si>
  <si>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</si>
  <si>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</si>
  <si>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</si>
  <si>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</si>
  <si>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</si>
  <si>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</si>
  <si>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</si>
  <si>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</si>
  <si>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</si>
  <si>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</si>
  <si>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</si>
  <si>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</si>
  <si>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</si>
  <si>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</si>
  <si>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</si>
  <si>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</si>
  <si>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</si>
  <si>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</si>
  <si>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</si>
  <si>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</si>
  <si>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</si>
  <si>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</si>
  <si>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</si>
  <si>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</si>
  <si>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</si>
  <si>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</si>
  <si>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</si>
  <si>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</si>
  <si>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</si>
  <si>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</si>
  <si>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</si>
  <si>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</si>
  <si>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</si>
  <si>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</si>
  <si>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</si>
  <si>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</si>
  <si>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</si>
  <si>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</si>
  <si>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</si>
  <si>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</si>
  <si>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</si>
  <si>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</si>
  <si>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</si>
  <si>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</si>
  <si>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</si>
  <si>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</si>
  <si>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</si>
  <si>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</si>
  <si>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</si>
  <si>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</si>
  <si>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</si>
  <si>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</si>
  <si>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</si>
  <si>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</si>
  <si>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</si>
  <si>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</si>
  <si>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</si>
  <si>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</si>
  <si>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</si>
  <si>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</si>
  <si>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</si>
  <si>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</si>
  <si>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</si>
  <si>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</si>
  <si>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</si>
  <si>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</si>
  <si>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</si>
  <si>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</si>
  <si>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</si>
  <si>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</si>
  <si>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</si>
  <si>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</si>
  <si>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</si>
  <si>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</si>
  <si>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</si>
  <si>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</si>
  <si>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</si>
  <si>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</si>
  <si>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</si>
  <si>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</si>
  <si>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</si>
  <si>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</si>
  <si>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</si>
  <si>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</si>
  <si>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</si>
  <si>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</si>
  <si>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</si>
  <si>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</si>
  <si>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</si>
  <si>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</si>
  <si>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</si>
  <si>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</si>
  <si>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</si>
  <si>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</si>
  <si>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</si>
  <si>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</si>
  <si>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</si>
  <si>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</si>
  <si>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</si>
  <si>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</si>
  <si>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</si>
  <si>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</si>
  <si>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</si>
  <si>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</si>
  <si>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</si>
  <si>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</si>
  <si>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</si>
  <si>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</si>
  <si>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</si>
  <si>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</si>
  <si>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</si>
  <si>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</si>
  <si>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</si>
  <si>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</si>
  <si>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</si>
  <si>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</si>
  <si>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</si>
  <si>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</si>
  <si>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</si>
  <si>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</si>
  <si>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</si>
  <si>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</si>
  <si>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</si>
  <si>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</si>
  <si>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</si>
  <si>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</si>
  <si>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</si>
  <si>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</si>
  <si>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</si>
  <si>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</si>
  <si>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</si>
  <si>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</si>
  <si>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</si>
  <si>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</si>
  <si>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</si>
  <si>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</si>
  <si>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</si>
  <si>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</si>
  <si>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</si>
  <si>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</si>
  <si>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</si>
  <si>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</si>
  <si>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</si>
  <si>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</si>
  <si>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</si>
  <si>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</si>
  <si>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</si>
  <si>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</si>
  <si>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</si>
  <si>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</si>
  <si>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</si>
  <si>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</si>
  <si>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</si>
  <si>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</si>
  <si>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</si>
  <si>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</si>
  <si>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</si>
  <si>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</si>
  <si>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</si>
  <si>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</si>
  <si>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</si>
  <si>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</si>
  <si>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</si>
  <si>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</si>
  <si>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</si>
  <si>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</si>
  <si>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</si>
  <si>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</si>
  <si>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</si>
  <si>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</si>
  <si>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</si>
  <si>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</si>
  <si>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</si>
  <si>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</si>
  <si>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</si>
  <si>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</si>
  <si>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</si>
  <si>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</si>
  <si>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</si>
  <si>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</si>
  <si>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</si>
  <si>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</si>
  <si>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</si>
  <si>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</si>
  <si>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</si>
  <si>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</si>
  <si>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</si>
  <si>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</si>
  <si>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</si>
  <si>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</si>
  <si>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</si>
  <si>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</si>
  <si>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</si>
  <si>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</si>
  <si>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</si>
  <si>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</si>
  <si>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</si>
  <si>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</si>
  <si>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</si>
  <si>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</si>
  <si>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</si>
  <si>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</si>
  <si>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</si>
  <si>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</si>
  <si>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</si>
  <si>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</si>
  <si>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</si>
  <si>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</si>
  <si>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</si>
  <si>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</si>
  <si>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</si>
  <si>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</si>
  <si>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</si>
  <si>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</si>
  <si>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</si>
  <si>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</si>
  <si>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</si>
  <si>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</si>
  <si>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</si>
  <si>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</si>
  <si>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</si>
  <si>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</si>
  <si>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</si>
  <si>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</si>
  <si>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</si>
  <si>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</si>
  <si>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</si>
  <si>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</si>
  <si>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</si>
  <si>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</si>
  <si>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</si>
  <si>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</si>
  <si>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</si>
  <si>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</si>
  <si>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</si>
  <si>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</si>
  <si>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</si>
  <si>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</si>
  <si>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</si>
  <si>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</si>
  <si>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</si>
  <si>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</si>
  <si>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</si>
  <si>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</si>
  <si>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</si>
  <si>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</si>
  <si>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</si>
  <si>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</si>
  <si>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</si>
  <si>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</si>
  <si>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</si>
  <si>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</si>
  <si>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</si>
  <si>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</si>
  <si>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</si>
  <si>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</si>
  <si>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</si>
  <si>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</si>
  <si>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</si>
  <si>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</si>
  <si>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</si>
  <si>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</si>
  <si>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</si>
  <si>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</si>
  <si>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</si>
  <si>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</si>
  <si>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</si>
  <si>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</si>
  <si>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</si>
  <si>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</si>
  <si>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</si>
  <si>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</si>
  <si>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</si>
  <si>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</si>
  <si>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</si>
  <si>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</si>
  <si>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</si>
  <si>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</si>
  <si>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</si>
  <si>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</si>
  <si>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</si>
  <si>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</si>
  <si>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</si>
  <si>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</si>
  <si>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</si>
  <si>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</si>
  <si>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</si>
  <si>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</si>
  <si>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</si>
  <si>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</si>
  <si>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</si>
  <si>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</si>
  <si>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</si>
  <si>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</si>
  <si>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</si>
  <si>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</si>
  <si>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</si>
  <si>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</si>
  <si>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</si>
  <si>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</si>
  <si>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</si>
  <si>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</si>
  <si>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</si>
  <si>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</si>
  <si>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</si>
  <si>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</si>
  <si>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</si>
  <si>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</si>
  <si>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</si>
  <si>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</si>
  <si>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</si>
  <si>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</si>
  <si>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</si>
  <si>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</si>
  <si>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</si>
  <si>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</si>
  <si>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</si>
  <si>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</si>
  <si>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</si>
  <si>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</si>
  <si>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</si>
  <si>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</si>
  <si>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</si>
  <si>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</si>
  <si>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</si>
  <si>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</si>
  <si>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</si>
  <si>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</si>
  <si>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</si>
  <si>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</si>
  <si>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</si>
  <si>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</si>
  <si>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</si>
  <si>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</si>
  <si>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</si>
  <si>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</si>
  <si>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</si>
  <si>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</si>
  <si>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</si>
  <si>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</si>
  <si>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</si>
  <si>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</si>
  <si>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</si>
  <si>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</si>
  <si>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</si>
  <si>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</si>
  <si>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</si>
  <si>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</si>
  <si>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</si>
  <si>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</si>
  <si>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</si>
  <si>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</si>
  <si>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</si>
  <si>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</si>
  <si>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</si>
  <si>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</si>
  <si>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</si>
  <si>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</si>
  <si>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</si>
  <si>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</si>
  <si>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</si>
  <si>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</si>
  <si>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</si>
  <si>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</si>
  <si>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</si>
  <si>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</si>
  <si>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</si>
  <si>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</si>
  <si>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</si>
  <si>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</si>
  <si>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</si>
  <si>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</si>
  <si>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</si>
  <si>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</si>
  <si>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</si>
  <si>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</si>
  <si>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</si>
  <si>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</si>
  <si>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</si>
  <si>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</si>
  <si>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</si>
  <si>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</si>
  <si>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</si>
  <si>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</si>
  <si>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</si>
  <si>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</si>
  <si>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</si>
  <si>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</si>
  <si>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</si>
  <si>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</si>
  <si>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</si>
  <si>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</si>
  <si>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</si>
  <si>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</si>
  <si>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</si>
  <si>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</si>
  <si>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</si>
  <si>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</si>
  <si>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</si>
  <si>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</si>
  <si>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</si>
  <si>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</si>
  <si>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</si>
  <si>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</si>
  <si>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</si>
  <si>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</si>
  <si>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</si>
  <si>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</si>
  <si>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</si>
  <si>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</si>
  <si>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</si>
  <si>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</si>
  <si>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</si>
  <si>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</si>
  <si>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</si>
  <si>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</si>
  <si>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</si>
  <si>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</si>
  <si>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</si>
  <si>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</si>
  <si>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</si>
  <si>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</si>
  <si>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</si>
  <si>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</si>
  <si>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</si>
  <si>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</si>
  <si>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</si>
  <si>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</si>
  <si>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</si>
  <si>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</si>
  <si>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</si>
  <si>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</si>
  <si>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</si>
  <si>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</si>
  <si>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</si>
  <si>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</si>
  <si>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</si>
  <si>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</si>
  <si>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</si>
  <si>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</si>
  <si>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</si>
  <si>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</si>
  <si>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</si>
  <si>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</si>
  <si>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</si>
  <si>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</si>
  <si>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</si>
  <si>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</si>
  <si>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</si>
  <si>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</si>
  <si>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</si>
  <si>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</si>
  <si>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</si>
  <si>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</si>
  <si>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</si>
  <si>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</si>
  <si>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</si>
  <si>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</si>
  <si>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</si>
  <si>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</si>
  <si>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</si>
  <si>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</si>
  <si>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</si>
  <si>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</si>
  <si>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</si>
  <si>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</si>
  <si>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</si>
  <si>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</si>
  <si>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</si>
  <si>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</si>
  <si>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</si>
  <si>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</si>
  <si>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</si>
  <si>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</si>
  <si>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</si>
  <si>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</si>
  <si>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</si>
  <si>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</si>
  <si>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</si>
  <si>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</si>
  <si>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</si>
  <si>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</si>
  <si>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</si>
  <si>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</si>
  <si>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</si>
  <si>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</si>
  <si>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</si>
  <si>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</si>
  <si>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</si>
  <si>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</si>
  <si>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</si>
  <si>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</si>
  <si>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</si>
  <si>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</si>
  <si>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</si>
  <si>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</si>
  <si>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</si>
  <si>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</si>
  <si>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</si>
  <si>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</si>
  <si>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</si>
  <si>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</si>
  <si>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</si>
  <si>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</si>
  <si>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</si>
  <si>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</si>
  <si>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</si>
  <si>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</si>
  <si>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</si>
  <si>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</si>
  <si>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</si>
  <si>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</si>
  <si>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</si>
  <si>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</si>
  <si>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</si>
  <si>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</si>
  <si>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</si>
  <si>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</si>
  <si>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</si>
  <si>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</si>
  <si>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</si>
  <si>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</si>
  <si>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</si>
  <si>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</si>
  <si>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</si>
  <si>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</si>
  <si>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</si>
  <si>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</si>
  <si>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</si>
  <si>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</si>
  <si>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</si>
  <si>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</si>
  <si>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</si>
  <si>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</si>
  <si>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</si>
  <si>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</si>
  <si>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</si>
  <si>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</si>
  <si>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</si>
  <si>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</si>
  <si>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</si>
  <si>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</si>
  <si>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</si>
  <si>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</si>
  <si>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</si>
  <si>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</si>
  <si>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</si>
  <si>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</si>
  <si>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</si>
  <si>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</si>
  <si>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</si>
  <si>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</si>
  <si>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</si>
  <si>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</si>
  <si>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</si>
  <si>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</si>
  <si>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</si>
  <si>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</si>
  <si>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</si>
  <si>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</si>
  <si>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</si>
  <si>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</si>
  <si>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</si>
  <si>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</si>
  <si>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</si>
  <si>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</si>
  <si>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</si>
  <si>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</si>
  <si>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</si>
  <si>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</si>
  <si>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</si>
  <si>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</si>
  <si>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</si>
  <si>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</si>
  <si>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</si>
  <si>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</si>
  <si>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</si>
  <si>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</si>
  <si>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</si>
  <si>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</si>
  <si>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</si>
  <si>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</si>
  <si>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</si>
  <si>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</si>
  <si>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</si>
  <si>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</si>
  <si>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</si>
  <si>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</si>
  <si>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</si>
  <si>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</si>
  <si>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</si>
  <si>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</si>
  <si>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</si>
  <si>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</si>
  <si>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</si>
  <si>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</si>
  <si>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</si>
  <si>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</si>
  <si>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</si>
  <si>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</si>
  <si>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</si>
  <si>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</si>
  <si>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</si>
  <si>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</si>
  <si>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</si>
  <si>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</si>
  <si>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</si>
  <si>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</si>
  <si>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</si>
  <si>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</si>
  <si>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</si>
  <si>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</si>
  <si>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</si>
  <si>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</si>
  <si>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</si>
  <si>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</si>
  <si>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</si>
  <si>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</si>
  <si>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</si>
  <si>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</si>
  <si>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</si>
  <si>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</si>
  <si>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</si>
  <si>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</si>
  <si>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</si>
  <si>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</si>
  <si>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</si>
  <si>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</si>
  <si>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</si>
  <si>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</si>
  <si>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</si>
  <si>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</si>
  <si>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</si>
  <si>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</si>
  <si>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</si>
  <si>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</si>
  <si>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</si>
  <si>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</si>
  <si>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</si>
  <si>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</si>
  <si>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</si>
  <si>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</si>
  <si>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</si>
  <si>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</si>
  <si>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</si>
  <si>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</si>
  <si>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</si>
  <si>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</si>
  <si>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</si>
  <si>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</si>
  <si>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</si>
  <si>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</si>
  <si>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</si>
  <si>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</si>
  <si>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</si>
  <si>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</si>
  <si>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</si>
  <si>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</si>
  <si>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</si>
  <si>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</si>
  <si>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</si>
  <si>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</si>
  <si>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</si>
  <si>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</si>
  <si>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</si>
  <si>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</si>
  <si>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</si>
  <si>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</si>
  <si>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</si>
  <si>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</si>
  <si>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</si>
  <si>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</si>
  <si>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</si>
  <si>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</si>
  <si>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</si>
  <si>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</si>
  <si>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</si>
  <si>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</si>
  <si>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</si>
  <si>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</si>
  <si>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</si>
  <si>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</si>
  <si>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</si>
  <si>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</si>
  <si>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</si>
  <si>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</si>
  <si>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</si>
  <si>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</si>
  <si>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</si>
  <si>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</si>
  <si>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</si>
  <si>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</si>
  <si>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</si>
  <si>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</si>
  <si>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</si>
  <si>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</si>
  <si>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</si>
  <si>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</si>
  <si>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</si>
  <si>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</si>
  <si>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</si>
  <si>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</si>
  <si>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</si>
  <si>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</si>
  <si>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</si>
  <si>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</si>
  <si>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</si>
  <si>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</si>
  <si>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</si>
  <si>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</si>
  <si>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</si>
  <si>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</si>
  <si>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</si>
  <si>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</si>
  <si>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</si>
  <si>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</si>
  <si>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</si>
  <si>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</si>
  <si>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</si>
  <si>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</si>
  <si>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</si>
  <si>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</si>
  <si>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</si>
  <si>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</si>
  <si>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</si>
  <si>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</si>
  <si>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</si>
  <si>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</si>
  <si>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</si>
  <si>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</si>
  <si>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</si>
  <si>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</si>
  <si>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</si>
  <si>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</si>
  <si>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</si>
  <si>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</si>
  <si>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</si>
  <si>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</si>
  <si>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</si>
  <si>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</si>
  <si>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</si>
  <si>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</si>
  <si>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</si>
  <si>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</si>
  <si>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</si>
  <si>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</si>
  <si>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</si>
  <si>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</si>
  <si>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</si>
  <si>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</si>
  <si>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</si>
  <si>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</si>
  <si>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</si>
  <si>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</si>
  <si>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</si>
  <si>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</si>
  <si>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</si>
  <si>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</si>
  <si>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</si>
  <si>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</si>
  <si>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</si>
  <si>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</si>
  <si>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</si>
  <si>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</si>
  <si>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</si>
  <si>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</si>
  <si>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</si>
  <si>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</si>
  <si>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</si>
  <si>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</si>
  <si>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</si>
  <si>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</si>
  <si>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</si>
  <si>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</si>
  <si>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</si>
  <si>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</si>
  <si>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</si>
  <si>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</si>
  <si>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</si>
  <si>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</si>
  <si>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</si>
  <si>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</si>
  <si>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</si>
  <si>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</si>
  <si>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</si>
  <si>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</si>
  <si>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</si>
  <si>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</si>
  <si>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</si>
  <si>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</si>
  <si>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</si>
  <si>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</si>
  <si>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</si>
  <si>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</si>
  <si>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</si>
  <si>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</si>
  <si>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</si>
  <si>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</si>
  <si>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</si>
  <si>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</si>
  <si>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</si>
  <si>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</si>
  <si>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</si>
  <si>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</si>
  <si>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</si>
  <si>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</si>
  <si>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</si>
  <si>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</si>
  <si>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</si>
  <si>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</si>
  <si>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</si>
  <si>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</si>
  <si>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</si>
  <si>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</si>
  <si>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</si>
  <si>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</si>
  <si>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</si>
  <si>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</si>
  <si>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</si>
  <si>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</si>
  <si>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</si>
  <si>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</si>
  <si>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</si>
  <si>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</si>
  <si>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</si>
  <si>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</si>
  <si>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</si>
  <si>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</si>
  <si>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</si>
  <si>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</si>
  <si>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</si>
  <si>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</si>
  <si>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</si>
  <si>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</si>
  <si>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</si>
  <si>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</si>
  <si>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</si>
  <si>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</si>
  <si>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</si>
  <si>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</si>
  <si>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</si>
  <si>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</si>
  <si>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</si>
  <si>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</si>
  <si>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</si>
  <si>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</si>
  <si>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</si>
  <si>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</si>
  <si>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</si>
  <si>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</si>
  <si>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</si>
  <si>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</si>
  <si>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</si>
  <si>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</si>
  <si>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</si>
  <si>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</si>
  <si>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</si>
  <si>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</si>
  <si>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</si>
  <si>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</si>
  <si>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</si>
  <si>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</si>
  <si>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</si>
  <si>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</si>
  <si>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</si>
  <si>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</si>
  <si>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</si>
  <si>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</si>
  <si>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</si>
  <si>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</si>
  <si>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</si>
  <si>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</si>
  <si>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</si>
  <si>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</si>
  <si>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</si>
  <si>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</si>
  <si>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</si>
  <si>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</si>
  <si>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</si>
  <si>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</si>
  <si>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</si>
  <si>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</si>
  <si>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</si>
  <si>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</si>
  <si>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</si>
  <si>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</si>
  <si>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</si>
  <si>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</si>
  <si>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</si>
  <si>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</si>
  <si>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</si>
  <si>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</si>
  <si>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</si>
  <si>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</si>
  <si>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</si>
  <si>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</si>
  <si>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</si>
  <si>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</si>
  <si>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</si>
  <si>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</si>
  <si>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</si>
  <si>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</si>
  <si>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</si>
  <si>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</si>
  <si>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</si>
  <si>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</si>
  <si>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</si>
  <si>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</si>
  <si>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</si>
  <si>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</si>
  <si>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</si>
  <si>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</si>
  <si>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</si>
  <si>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</si>
  <si>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</si>
  <si>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</si>
  <si>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</si>
  <si>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</si>
  <si>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</si>
  <si>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</si>
  <si>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</si>
  <si>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</si>
  <si>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</si>
  <si>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</si>
  <si>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</si>
  <si>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</si>
  <si>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</si>
  <si>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</si>
  <si>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</si>
  <si>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</si>
  <si>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</si>
  <si>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</si>
  <si>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</si>
  <si>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</si>
  <si>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</si>
  <si>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</si>
  <si>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</si>
  <si>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</si>
  <si>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</si>
  <si>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</si>
  <si>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</si>
  <si>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</si>
  <si>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</si>
  <si>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</si>
  <si>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</si>
  <si>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</si>
  <si>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</si>
  <si>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</si>
  <si>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</si>
  <si>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</si>
  <si>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</si>
  <si>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</si>
  <si>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</si>
  <si>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</si>
  <si>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</si>
  <si>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</si>
  <si>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</si>
  <si>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</si>
  <si>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</si>
  <si>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</si>
  <si>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</si>
  <si>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</si>
  <si>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</si>
  <si>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</si>
  <si>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</si>
  <si>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</si>
  <si>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</si>
  <si>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</si>
  <si>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</si>
  <si>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</si>
  <si>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</si>
  <si>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</si>
  <si>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</si>
  <si>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</si>
  <si>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</si>
  <si>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</si>
  <si>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</si>
  <si>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</si>
  <si>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</si>
  <si>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</si>
  <si>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</si>
  <si>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</si>
  <si>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</si>
  <si>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</si>
  <si>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</si>
  <si>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</si>
  <si>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</si>
  <si>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</si>
  <si>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</si>
  <si>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</si>
  <si>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</si>
  <si>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</si>
  <si>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</si>
  <si>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</si>
  <si>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</si>
  <si>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</si>
  <si>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</si>
  <si>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</si>
  <si>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</si>
  <si>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</si>
  <si>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</si>
  <si>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</si>
  <si>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</si>
  <si>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</si>
  <si>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</si>
  <si>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</si>
  <si>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</si>
  <si>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</si>
  <si>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</si>
  <si>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</si>
  <si>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</si>
  <si>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</si>
  <si>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</si>
  <si>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</si>
  <si>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</si>
  <si>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</si>
  <si>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</si>
  <si>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</si>
  <si>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</si>
  <si>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</si>
  <si>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</si>
  <si>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</si>
  <si>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</si>
  <si>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</si>
  <si>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</si>
  <si>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</si>
  <si>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</si>
  <si>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</si>
  <si>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</si>
  <si>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</si>
  <si>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</si>
  <si>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</si>
  <si>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</si>
  <si>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</si>
  <si>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</si>
  <si>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</si>
  <si>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</si>
  <si>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</si>
  <si>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</si>
  <si>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</si>
  <si>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</si>
  <si>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</si>
  <si>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</si>
  <si>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</si>
  <si>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</si>
  <si>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</si>
  <si>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</si>
  <si>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</si>
  <si>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</si>
  <si>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</si>
  <si>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</si>
  <si>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</si>
  <si>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</si>
  <si>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</si>
  <si>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</si>
  <si>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</si>
  <si>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</si>
  <si>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</si>
  <si>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</si>
  <si>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</si>
  <si>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</si>
  <si>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</si>
  <si>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</si>
  <si>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</si>
  <si>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</si>
  <si>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</si>
  <si>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</si>
  <si>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</si>
  <si>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</si>
  <si>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</si>
  <si>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</si>
  <si>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</si>
  <si>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</si>
  <si>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</si>
  <si>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</si>
  <si>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</si>
  <si>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</si>
  <si>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</si>
  <si>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</si>
  <si>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</si>
  <si>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</si>
  <si>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</si>
  <si>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</si>
  <si>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</si>
  <si>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</si>
  <si>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</si>
  <si>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</si>
  <si>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</si>
  <si>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</si>
  <si>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</si>
  <si>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</si>
  <si>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</si>
  <si>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</si>
  <si>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</si>
  <si>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</si>
  <si>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</si>
  <si>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</si>
  <si>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</si>
  <si>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</si>
  <si>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</si>
  <si>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</si>
  <si>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</si>
  <si>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</si>
  <si>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</si>
  <si>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</si>
  <si>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</si>
  <si>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</si>
  <si>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</si>
  <si>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</si>
  <si>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</si>
  <si>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</si>
  <si>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</si>
  <si>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</si>
  <si>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</si>
  <si>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</si>
  <si>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</si>
  <si>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</si>
  <si>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</si>
  <si>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</si>
  <si>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</si>
  <si>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</si>
  <si>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</si>
  <si>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</si>
  <si>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</si>
  <si>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</si>
  <si>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</si>
  <si>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</si>
  <si>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</si>
  <si>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</si>
  <si>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</si>
  <si>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</si>
  <si>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</si>
  <si>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</si>
  <si>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</si>
  <si>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</si>
  <si>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</si>
  <si>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</si>
  <si>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</si>
  <si>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</si>
  <si>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</si>
  <si>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</si>
  <si>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</si>
  <si>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</si>
  <si>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</si>
  <si>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</si>
  <si>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</si>
  <si>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</si>
  <si>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</si>
  <si>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</si>
  <si>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</si>
  <si>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</si>
  <si>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</si>
  <si>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</si>
  <si>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</si>
  <si>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</si>
  <si>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</si>
  <si>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</si>
  <si>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</si>
  <si>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</si>
  <si>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</si>
  <si>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</si>
  <si>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</si>
  <si>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</si>
  <si>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</si>
  <si>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</si>
  <si>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</si>
  <si>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</si>
  <si>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</si>
  <si>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</si>
  <si>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</si>
  <si>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</si>
  <si>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</si>
  <si>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</si>
  <si>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</si>
  <si>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</si>
  <si>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</si>
  <si>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</si>
  <si>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</si>
  <si>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</si>
  <si>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</si>
  <si>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</si>
  <si>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</si>
  <si>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</si>
  <si>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</si>
  <si>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</si>
  <si>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</si>
  <si>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</si>
  <si>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</si>
  <si>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</si>
  <si>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</si>
  <si>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</si>
  <si>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</si>
  <si>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</si>
  <si>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</si>
  <si>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</si>
  <si>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</si>
  <si>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</si>
  <si>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</si>
  <si>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</si>
  <si>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</si>
  <si>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</si>
  <si>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</si>
  <si>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</si>
  <si>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</si>
  <si>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</si>
  <si>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</si>
  <si>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</si>
  <si>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</si>
  <si>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</si>
  <si>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</si>
  <si>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</si>
  <si>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</si>
  <si>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</si>
  <si>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</si>
  <si>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</si>
  <si>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</si>
  <si>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</si>
  <si>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</si>
  <si>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</si>
  <si>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</si>
  <si>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</si>
  <si>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</si>
  <si>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</si>
  <si>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</si>
  <si>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</si>
  <si>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</si>
  <si>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</si>
  <si>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</si>
  <si>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</si>
  <si>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</si>
  <si>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</si>
  <si>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</si>
  <si>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</si>
  <si>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</si>
  <si>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</si>
  <si>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</si>
  <si>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</si>
  <si>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</si>
  <si>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</si>
  <si>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</si>
  <si>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</si>
  <si>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</si>
  <si>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</si>
  <si>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</si>
  <si>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</si>
  <si>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</si>
  <si>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</si>
  <si>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</si>
  <si>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</si>
  <si>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</si>
  <si>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</si>
  <si>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</si>
  <si>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</si>
  <si>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</si>
  <si>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</si>
  <si>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</si>
  <si>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</si>
  <si>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</si>
  <si>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</si>
  <si>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</si>
  <si>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</si>
  <si>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</si>
  <si>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</si>
  <si>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</si>
  <si>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</si>
  <si>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</si>
  <si>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</si>
  <si>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</si>
  <si>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</si>
  <si>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</si>
  <si>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</si>
  <si>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</si>
  <si>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</si>
  <si>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</si>
  <si>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</si>
  <si>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</si>
  <si>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</si>
  <si>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</si>
  <si>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</si>
  <si>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</si>
  <si>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</si>
  <si>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</si>
  <si>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</si>
  <si>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</si>
  <si>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</si>
  <si>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</si>
  <si>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</si>
  <si>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</si>
  <si>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</si>
  <si>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</si>
  <si>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</si>
  <si>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</si>
  <si>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</si>
  <si>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</si>
  <si>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</si>
  <si>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</si>
  <si>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</si>
  <si>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</si>
  <si>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</si>
  <si>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</si>
  <si>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</si>
  <si>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</si>
  <si>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</si>
  <si>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</si>
  <si>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</si>
  <si>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</si>
  <si>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</si>
  <si>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</si>
  <si>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</si>
  <si>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</si>
  <si>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</si>
  <si>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</si>
  <si>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</si>
  <si>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</si>
  <si>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</si>
  <si>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</si>
  <si>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</si>
  <si>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</si>
  <si>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</si>
  <si>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</si>
  <si>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</si>
  <si>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</si>
  <si>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</si>
  <si>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</si>
  <si>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</si>
  <si>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</si>
  <si>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</si>
  <si>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</si>
  <si>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</si>
  <si>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</si>
  <si>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</si>
  <si>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</si>
  <si>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</si>
  <si>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</si>
  <si>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</si>
  <si>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</si>
  <si>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</si>
  <si>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</si>
  <si>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</si>
  <si>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</si>
  <si>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</si>
  <si>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</si>
  <si>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</si>
  <si>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</si>
  <si>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</si>
  <si>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</si>
  <si>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</si>
  <si>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</si>
  <si>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</si>
  <si>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</si>
  <si>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</si>
  <si>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</si>
  <si>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</si>
  <si>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</si>
  <si>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</si>
  <si>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</si>
  <si>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</si>
  <si>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</si>
  <si>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</si>
  <si>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</si>
  <si>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</si>
  <si>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</si>
  <si>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</si>
  <si>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</si>
  <si>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</si>
  <si>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</si>
  <si>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</si>
  <si>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</si>
  <si>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</si>
  <si>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</si>
  <si>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</si>
  <si>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</si>
  <si>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</si>
  <si>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</si>
  <si>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</si>
  <si>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</si>
  <si>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</si>
  <si>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</si>
  <si>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</si>
  <si>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</si>
  <si>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</si>
  <si>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</si>
  <si>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</si>
  <si>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</si>
  <si>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</si>
  <si>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</si>
  <si>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</si>
  <si>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</si>
  <si>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</si>
  <si>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</si>
  <si>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</si>
  <si>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</si>
  <si>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</si>
  <si>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</si>
  <si>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</si>
  <si>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</si>
  <si>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</si>
  <si>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</si>
  <si>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</si>
  <si>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</si>
  <si>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</si>
  <si>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</si>
  <si>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</si>
  <si>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</si>
  <si>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</si>
  <si>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</si>
  <si>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</si>
  <si>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</si>
  <si>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</si>
  <si>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</si>
  <si>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</si>
  <si>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</si>
  <si>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</si>
  <si>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</si>
  <si>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</si>
  <si>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</si>
  <si>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</si>
  <si>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</si>
  <si>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</si>
  <si>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</si>
  <si>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</si>
  <si>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</si>
  <si>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</si>
  <si>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</si>
  <si>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</si>
  <si>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</si>
  <si>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</si>
  <si>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</si>
  <si>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</si>
  <si>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</si>
  <si>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</si>
  <si>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</si>
  <si>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</si>
  <si>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</si>
  <si>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</si>
  <si>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</si>
  <si>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</si>
  <si>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</si>
  <si>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</si>
  <si>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</si>
  <si>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</si>
  <si>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</si>
  <si>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</si>
  <si>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</si>
  <si>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</si>
  <si>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</si>
  <si>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</si>
  <si>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</si>
  <si>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</si>
  <si>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</si>
  <si>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</si>
  <si>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</si>
  <si>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</si>
  <si>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</si>
  <si>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</si>
  <si>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</si>
  <si>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</si>
  <si>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</si>
  <si>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</si>
  <si>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</si>
  <si>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</si>
  <si>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</si>
  <si>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</si>
  <si>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</si>
  <si>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</si>
  <si>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</si>
  <si>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</si>
  <si>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</si>
  <si>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</si>
  <si>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</si>
  <si>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</si>
  <si>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</si>
  <si>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</si>
  <si>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</si>
  <si>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</si>
  <si>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</si>
  <si>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</si>
  <si>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</si>
  <si>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</si>
  <si>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</si>
  <si>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</si>
  <si>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</si>
  <si>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</si>
  <si>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</si>
  <si>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</si>
  <si>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</si>
  <si>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</si>
  <si>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</si>
  <si>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</si>
  <si>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</si>
  <si>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</si>
  <si>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</si>
  <si>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</si>
  <si>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</si>
  <si>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</si>
  <si>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</si>
  <si>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</si>
  <si>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</si>
  <si>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</si>
  <si>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</si>
  <si>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</si>
  <si>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</si>
  <si>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</si>
  <si>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</si>
  <si>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</si>
  <si>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</si>
  <si>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</si>
  <si>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</si>
  <si>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</si>
  <si>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</si>
  <si>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</si>
  <si>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</si>
  <si>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</si>
  <si>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</si>
  <si>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</si>
  <si>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</si>
  <si>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</si>
  <si>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</si>
  <si>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</si>
  <si>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</si>
  <si>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</si>
  <si>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</si>
  <si>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</si>
  <si>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</si>
  <si>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</si>
  <si>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</si>
  <si>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</si>
  <si>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</si>
  <si>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</si>
  <si>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</si>
  <si>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</si>
  <si>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</si>
  <si>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</si>
  <si>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</si>
  <si>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</si>
  <si>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</si>
  <si>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</si>
  <si>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</si>
  <si>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</si>
  <si>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</si>
  <si>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</si>
  <si>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</si>
  <si>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</si>
  <si>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</si>
  <si>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</si>
  <si>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</si>
  <si>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</si>
  <si>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</si>
  <si>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</si>
  <si>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</si>
  <si>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</si>
  <si>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</si>
  <si>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</si>
  <si>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</si>
  <si>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</si>
  <si>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</si>
  <si>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</si>
  <si>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</si>
  <si>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</si>
  <si>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</si>
  <si>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</si>
  <si>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</si>
  <si>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</si>
  <si>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</si>
  <si>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</si>
  <si>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</si>
  <si>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</si>
  <si>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</si>
  <si>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</si>
  <si>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</si>
  <si>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</si>
  <si>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</si>
  <si>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</si>
  <si>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</si>
  <si>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</si>
  <si>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</si>
  <si>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</si>
  <si>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</si>
  <si>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</si>
  <si>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</si>
  <si>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</si>
  <si>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</si>
  <si>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</si>
  <si>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</si>
  <si>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</si>
  <si>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</si>
  <si>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</si>
  <si>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</si>
  <si>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</si>
  <si>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</si>
  <si>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</si>
  <si>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</si>
  <si>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</si>
  <si>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</si>
  <si>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</si>
  <si>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</si>
  <si>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</si>
  <si>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</si>
  <si>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</si>
  <si>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</si>
  <si>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</si>
  <si>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</si>
  <si>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</si>
  <si>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</si>
  <si>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</si>
  <si>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</si>
  <si>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</si>
  <si>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</si>
  <si>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</si>
  <si>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</si>
  <si>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</si>
  <si>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</si>
  <si>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</si>
  <si>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</si>
  <si>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</si>
  <si>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</si>
  <si>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</si>
  <si>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</si>
  <si>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</si>
  <si>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</si>
  <si>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</si>
  <si>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</si>
  <si>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</si>
  <si>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</si>
  <si>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</si>
  <si>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</si>
  <si>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</si>
  <si>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</si>
  <si>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</si>
  <si>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</si>
  <si>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</si>
  <si>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</si>
  <si>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</si>
  <si>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</si>
  <si>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</si>
  <si>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</si>
  <si>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</si>
  <si>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</si>
  <si>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</si>
  <si>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</si>
  <si>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</si>
  <si>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</si>
  <si>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</si>
  <si>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</si>
  <si>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</si>
  <si>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</si>
  <si>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</si>
  <si>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</si>
  <si>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</si>
  <si>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</si>
  <si>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</si>
  <si>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</si>
  <si>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</si>
  <si>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</si>
  <si>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</si>
  <si>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</si>
  <si>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</si>
  <si>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</si>
  <si>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</si>
  <si>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</si>
  <si>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</si>
  <si>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</si>
  <si>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</si>
  <si>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</si>
  <si>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</si>
  <si>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</si>
  <si>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</si>
  <si>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</si>
  <si>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</si>
  <si>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</si>
  <si>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</si>
  <si>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</si>
  <si>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</si>
  <si>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</si>
  <si>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</si>
  <si>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</si>
  <si>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</si>
  <si>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</si>
  <si>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</si>
  <si>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</si>
  <si>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</si>
  <si>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</si>
  <si>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</si>
  <si>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</si>
  <si>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</si>
  <si>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</si>
  <si>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</si>
  <si>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</si>
  <si>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</si>
  <si>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</si>
  <si>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</si>
  <si>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</si>
  <si>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</si>
  <si>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</si>
  <si>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</si>
  <si>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</si>
  <si>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</si>
  <si>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</si>
  <si>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</si>
  <si>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</si>
  <si>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</si>
  <si>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</si>
  <si>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</si>
  <si>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</si>
  <si>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</si>
  <si>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</si>
  <si>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</si>
  <si>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</si>
  <si>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</si>
  <si>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</si>
  <si>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</si>
  <si>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</si>
  <si>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</si>
  <si>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</si>
  <si>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</si>
  <si>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</si>
  <si>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</si>
  <si>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</si>
  <si>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</si>
  <si>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</si>
  <si>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</si>
  <si>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</si>
  <si>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</si>
  <si>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</si>
  <si>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</si>
  <si>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</si>
  <si>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</si>
  <si>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</si>
  <si>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</si>
  <si>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</si>
  <si>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</si>
  <si>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</si>
  <si>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</si>
  <si>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</si>
  <si>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</si>
  <si>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</si>
  <si>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</si>
  <si>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</si>
  <si>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</si>
  <si>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</si>
  <si>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</si>
  <si>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</si>
  <si>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</si>
  <si>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</si>
  <si>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</si>
  <si>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</si>
  <si>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</si>
  <si>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</si>
  <si>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</si>
  <si>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</si>
  <si>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</si>
  <si>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</si>
  <si>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</si>
  <si>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</si>
  <si>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</si>
  <si>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</si>
  <si>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</si>
  <si>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</si>
  <si>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</si>
  <si>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</si>
  <si>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</si>
  <si>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</si>
  <si>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</si>
  <si>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</si>
  <si>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</si>
  <si>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</si>
  <si>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</si>
  <si>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</si>
  <si>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</si>
  <si>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</si>
  <si>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</si>
  <si>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</si>
  <si>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</si>
  <si>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</si>
  <si>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</si>
  <si>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</si>
  <si>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</si>
  <si>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</si>
  <si>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</si>
  <si>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</si>
  <si>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</si>
  <si>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</si>
  <si>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</si>
  <si>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</si>
  <si>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</si>
  <si>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</si>
  <si>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</si>
  <si>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</si>
  <si>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</si>
  <si>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</si>
  <si>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</si>
  <si>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</si>
  <si>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</si>
  <si>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</si>
  <si>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</si>
  <si>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</si>
  <si>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</si>
  <si>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</si>
  <si>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</si>
  <si>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</si>
  <si>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</si>
  <si>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</si>
  <si>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</si>
  <si>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</si>
  <si>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</si>
  <si>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</si>
  <si>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</si>
  <si>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</si>
  <si>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</si>
  <si>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</si>
  <si>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</si>
  <si>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</si>
  <si>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</si>
  <si>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</si>
  <si>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</si>
  <si>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</si>
  <si>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</si>
  <si>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</si>
  <si>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</si>
  <si>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</si>
  <si>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</si>
  <si>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</si>
  <si>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</si>
  <si>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</si>
  <si>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</si>
  <si>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</si>
  <si>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</si>
  <si>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</si>
  <si>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</si>
  <si>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</si>
  <si>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</si>
  <si>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</si>
  <si>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</si>
  <si>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</si>
  <si>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</si>
  <si>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</si>
  <si>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</si>
  <si>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</si>
  <si>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</si>
  <si>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</si>
  <si>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</si>
  <si>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</si>
  <si>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</si>
  <si>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</si>
  <si>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</si>
  <si>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</si>
  <si>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</si>
  <si>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</si>
  <si>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</si>
  <si>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</si>
  <si>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</si>
  <si>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</si>
  <si>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</si>
  <si>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</si>
  <si>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</si>
  <si>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</si>
  <si>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</si>
  <si>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</si>
  <si>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</si>
  <si>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</si>
  <si>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</si>
  <si>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</si>
  <si>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</si>
  <si>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</si>
  <si>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</si>
  <si>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</si>
  <si>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</si>
  <si>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</si>
  <si>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</si>
  <si>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</si>
  <si>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</si>
  <si>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</si>
  <si>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</si>
  <si>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</si>
  <si>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</si>
  <si>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</si>
  <si>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</si>
  <si>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</si>
  <si>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</si>
  <si>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</si>
  <si>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</si>
  <si>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</si>
  <si>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</si>
  <si>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</si>
  <si>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</si>
  <si>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</si>
  <si>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</si>
  <si>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</si>
  <si>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</si>
  <si>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</si>
  <si>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</si>
  <si>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</si>
  <si>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</si>
  <si>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</si>
  <si>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</si>
  <si>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</si>
  <si>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</si>
  <si>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</si>
  <si>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</si>
  <si>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</si>
  <si>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</si>
  <si>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</si>
  <si>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</si>
  <si>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</si>
  <si>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</si>
  <si>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</si>
  <si>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</si>
  <si>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</si>
  <si>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</si>
  <si>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</si>
  <si>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</si>
  <si>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</si>
  <si>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</si>
  <si>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</si>
  <si>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</si>
  <si>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</si>
  <si>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</si>
  <si>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</si>
  <si>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</si>
  <si>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</si>
  <si>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</si>
  <si>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</si>
  <si>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</si>
  <si>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</si>
  <si>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</si>
  <si>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</si>
  <si>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</si>
  <si>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</si>
  <si>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</si>
  <si>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</si>
  <si>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</si>
  <si>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</si>
  <si>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</si>
  <si>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</si>
  <si>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</si>
  <si>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</si>
  <si>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</si>
  <si>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</si>
  <si>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</si>
  <si>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</si>
  <si>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</si>
  <si>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</si>
  <si>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</si>
  <si>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</si>
  <si>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</si>
  <si>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</si>
  <si>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</si>
  <si>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</si>
  <si>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</si>
  <si>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</si>
  <si>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</si>
  <si>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</si>
  <si>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</si>
  <si>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</si>
  <si>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</si>
  <si>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</si>
  <si>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</si>
  <si>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</si>
  <si>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</si>
  <si>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</si>
  <si>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</si>
  <si>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</si>
  <si>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</si>
  <si>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</si>
  <si>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</si>
  <si>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</si>
  <si>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</si>
  <si>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</si>
  <si>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</si>
  <si>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</si>
  <si>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</si>
  <si>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</si>
  <si>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</si>
  <si>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</si>
  <si>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</si>
  <si>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</si>
  <si>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</si>
  <si>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</si>
  <si>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</si>
  <si>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</si>
  <si>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</si>
  <si>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</si>
  <si>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</si>
  <si>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</si>
  <si>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</si>
  <si>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</si>
  <si>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</si>
  <si>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</si>
  <si>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</si>
  <si>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</si>
  <si>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</si>
  <si>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</si>
  <si>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</si>
  <si>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</si>
  <si>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</si>
  <si>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</si>
  <si>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</si>
  <si>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</si>
  <si>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</si>
  <si>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</si>
  <si>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</si>
  <si>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</si>
  <si>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</si>
  <si>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</si>
  <si>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</si>
  <si>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</si>
  <si>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</si>
  <si>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</si>
  <si>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</si>
  <si>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</si>
  <si>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</si>
  <si>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</si>
  <si>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</si>
  <si>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</si>
  <si>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</si>
  <si>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</si>
  <si>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</si>
  <si>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</si>
  <si>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</si>
  <si>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</si>
  <si>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</si>
  <si>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</si>
  <si>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</si>
  <si>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</si>
  <si>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</si>
  <si>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</si>
  <si>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</si>
  <si>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</si>
  <si>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</si>
  <si>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</si>
  <si>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</si>
  <si>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</si>
  <si>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</si>
  <si>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</si>
  <si>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</si>
  <si>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</si>
  <si>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</si>
  <si>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</si>
  <si>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</si>
  <si>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</si>
  <si>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</si>
  <si>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</si>
  <si>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</si>
  <si>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</si>
  <si>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</si>
  <si>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</si>
  <si>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</si>
  <si>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</si>
  <si>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</si>
  <si>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</si>
  <si>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</si>
  <si>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</si>
  <si>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</si>
  <si>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</si>
  <si>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</si>
  <si>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</si>
  <si>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</si>
  <si>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</si>
  <si>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</si>
  <si>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</si>
  <si>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</si>
  <si>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</si>
  <si>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</si>
  <si>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</si>
  <si>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</si>
  <si>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</si>
  <si>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</si>
  <si>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</si>
  <si>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</si>
  <si>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</si>
  <si>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</si>
  <si>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</si>
  <si>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</si>
  <si>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</si>
  <si>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</si>
  <si>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</si>
  <si>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</si>
  <si>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</si>
  <si>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</si>
  <si>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</si>
  <si>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</si>
  <si>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</si>
  <si>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</si>
  <si>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</si>
  <si>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</si>
  <si>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</si>
  <si>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</si>
  <si>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</si>
  <si>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</si>
  <si>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</si>
  <si>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</si>
  <si>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</si>
  <si>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</si>
  <si>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</si>
  <si>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</si>
  <si>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</si>
  <si>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</si>
  <si>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</si>
  <si>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</si>
  <si>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</si>
  <si>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</si>
  <si>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</si>
  <si>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</si>
  <si>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</si>
  <si>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</si>
  <si>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</si>
  <si>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</si>
  <si>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</si>
  <si>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</si>
  <si>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</si>
  <si>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</si>
  <si>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</si>
  <si>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</si>
  <si>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</si>
  <si>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</si>
  <si>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</si>
  <si>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</si>
  <si>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</si>
  <si>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</si>
  <si>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</si>
  <si>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</si>
  <si>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</si>
  <si>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</si>
  <si>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</si>
  <si>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</si>
  <si>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</si>
  <si>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</si>
  <si>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</si>
  <si>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</si>
  <si>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</si>
  <si>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</si>
  <si>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</si>
  <si>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</si>
  <si>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</si>
  <si>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</si>
  <si>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</si>
  <si>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</si>
  <si>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</si>
  <si>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</si>
  <si>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</si>
  <si>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</si>
  <si>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</si>
  <si>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</si>
  <si>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</si>
  <si>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</si>
  <si>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</si>
  <si>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</si>
  <si>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</si>
  <si>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</si>
  <si>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</si>
  <si>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</si>
  <si>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</si>
  <si>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</si>
  <si>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</si>
  <si>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</si>
  <si>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</si>
  <si>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</si>
  <si>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</si>
  <si>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</si>
  <si>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</si>
  <si>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</si>
  <si>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</si>
  <si>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</si>
  <si>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</si>
  <si>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</si>
  <si>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</si>
  <si>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</si>
  <si>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</si>
  <si>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</si>
  <si>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</si>
  <si>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</si>
  <si>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</si>
  <si>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</si>
  <si>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</si>
  <si>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</si>
  <si>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</si>
  <si>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</si>
  <si>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</si>
  <si>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</si>
  <si>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</si>
  <si>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</si>
  <si>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</si>
  <si>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</si>
  <si>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</si>
  <si>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</si>
  <si>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</si>
  <si>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</si>
  <si>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</si>
  <si>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</si>
  <si>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</si>
  <si>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</si>
  <si>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</si>
  <si>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</si>
  <si>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</si>
  <si>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</si>
  <si>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</si>
  <si>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</si>
  <si>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</si>
  <si>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</si>
  <si>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</si>
  <si>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</si>
  <si>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</si>
  <si>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</si>
  <si>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</si>
  <si>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</si>
  <si>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</si>
  <si>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</si>
  <si>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</si>
  <si>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</si>
  <si>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</si>
  <si>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</si>
  <si>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</si>
  <si>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</si>
  <si>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</si>
  <si>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</si>
  <si>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</si>
  <si>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</si>
  <si>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</si>
  <si>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</si>
  <si>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</si>
  <si>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</si>
  <si>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</si>
  <si>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</si>
  <si>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</si>
  <si>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</si>
  <si>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</si>
  <si>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</si>
  <si>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</si>
  <si>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</si>
  <si>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</si>
  <si>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</si>
  <si>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</si>
  <si>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</si>
  <si>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</si>
  <si>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</si>
  <si>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</si>
  <si>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</si>
  <si>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</si>
  <si>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</si>
  <si>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</si>
  <si>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</si>
  <si>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</si>
  <si>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</si>
  <si>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</si>
  <si>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</si>
  <si>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</si>
  <si>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</si>
  <si>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</si>
  <si>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</si>
  <si>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</si>
  <si>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</si>
  <si>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</si>
  <si>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</si>
  <si>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</si>
  <si>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</si>
  <si>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</si>
  <si>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</si>
  <si>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</si>
  <si>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</si>
  <si>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</si>
  <si>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</si>
  <si>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</si>
  <si>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</si>
  <si>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</si>
  <si>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</si>
  <si>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</si>
  <si>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</si>
  <si>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</si>
  <si>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</si>
  <si>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</si>
  <si>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</si>
  <si>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</si>
  <si>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</si>
  <si>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</si>
  <si>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</si>
  <si>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</si>
  <si>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</si>
  <si>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</si>
  <si>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</si>
  <si>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</si>
  <si>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</si>
  <si>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</si>
  <si>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</si>
  <si>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</si>
  <si>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</si>
  <si>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</si>
  <si>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</si>
  <si>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</si>
  <si>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</si>
  <si>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</si>
  <si>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</si>
  <si>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</si>
  <si>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</si>
  <si>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</si>
  <si>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</si>
  <si>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</si>
  <si>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</si>
  <si>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</si>
  <si>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</si>
  <si>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</si>
  <si>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</si>
  <si>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</si>
  <si>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</si>
  <si>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</si>
  <si>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</si>
  <si>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</si>
  <si>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</si>
  <si>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</si>
  <si>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</si>
  <si>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</si>
  <si>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</si>
  <si>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</si>
  <si>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</si>
  <si>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</si>
  <si>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</si>
  <si>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</si>
  <si>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</si>
  <si>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</si>
  <si>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</si>
  <si>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</si>
  <si>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</si>
  <si>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</si>
  <si>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</si>
  <si>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</si>
  <si>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</si>
  <si>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</si>
  <si>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</si>
  <si>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</si>
  <si>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</si>
  <si>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</si>
  <si>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</si>
  <si>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</si>
  <si>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</si>
  <si>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</si>
  <si>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</si>
  <si>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</si>
  <si>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</si>
  <si>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</si>
  <si>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</si>
  <si>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</si>
  <si>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</si>
  <si>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</si>
  <si>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</si>
  <si>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</si>
  <si>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</si>
  <si>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</si>
  <si>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</si>
  <si>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</si>
  <si>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</si>
  <si>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</si>
  <si>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</si>
  <si>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</si>
  <si>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</si>
  <si>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</si>
  <si>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</si>
  <si>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</si>
  <si>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</si>
  <si>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</si>
  <si>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</si>
  <si>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</si>
  <si>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</si>
  <si>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</si>
  <si>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</si>
  <si>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</si>
  <si>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</si>
  <si>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</si>
  <si>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</si>
  <si>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</si>
  <si>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</si>
  <si>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</si>
  <si>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</si>
  <si>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</si>
  <si>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</si>
  <si>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</si>
  <si>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</si>
  <si>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</si>
  <si>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</si>
  <si>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</si>
  <si>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</si>
  <si>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</si>
  <si>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</si>
  <si>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</si>
  <si>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</si>
  <si>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</si>
  <si>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</si>
  <si>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</si>
  <si>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</si>
  <si>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</si>
  <si>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</si>
  <si>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</si>
  <si>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</si>
  <si>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</si>
  <si>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</si>
  <si>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</si>
  <si>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</si>
  <si>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</si>
  <si>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</si>
  <si>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</si>
  <si>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</si>
  <si>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</si>
  <si>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</si>
  <si>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</si>
  <si>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</si>
  <si>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</si>
  <si>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</si>
  <si>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</si>
  <si>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</si>
  <si>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</si>
  <si>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</si>
  <si>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</si>
  <si>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</si>
  <si>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</si>
  <si>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</si>
  <si>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</si>
  <si>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</si>
  <si>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</si>
  <si>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</si>
  <si>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</si>
  <si>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</si>
  <si>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</si>
  <si>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</si>
  <si>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</si>
  <si>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</si>
  <si>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</si>
  <si>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</si>
  <si>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</si>
  <si>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</si>
  <si>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</si>
  <si>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</si>
  <si>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</si>
  <si>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</si>
  <si>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</si>
  <si>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</si>
  <si>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</si>
  <si>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</si>
  <si>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</si>
  <si>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</si>
  <si>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</si>
  <si>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</si>
  <si>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</si>
  <si>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</si>
  <si>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</si>
  <si>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</si>
  <si>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</si>
  <si>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</si>
  <si>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</si>
  <si>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</si>
  <si>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</si>
  <si>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</si>
  <si>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</si>
  <si>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</si>
  <si>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</si>
  <si>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</si>
  <si>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</si>
  <si>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</si>
  <si>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</si>
  <si>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</si>
  <si>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</si>
  <si>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</si>
  <si>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</si>
  <si>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</si>
  <si>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</si>
  <si>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</si>
  <si>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</si>
  <si>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</si>
  <si>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</si>
  <si>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</si>
  <si>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</si>
  <si>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</si>
  <si>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</si>
  <si>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</si>
  <si>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</si>
  <si>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</si>
  <si>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</si>
  <si>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</si>
  <si>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</si>
  <si>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</si>
  <si>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</si>
  <si>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</si>
  <si>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</si>
  <si>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</si>
  <si>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</si>
  <si>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</si>
  <si>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</si>
  <si>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</si>
  <si>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</si>
  <si>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</si>
  <si>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</si>
  <si>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</si>
  <si>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</si>
  <si>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</si>
  <si>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</si>
  <si>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</si>
  <si>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</si>
  <si>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</si>
  <si>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</si>
  <si>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</si>
  <si>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</si>
  <si>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</si>
  <si>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</si>
  <si>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</si>
  <si>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</si>
  <si>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</si>
  <si>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</si>
  <si>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</si>
  <si>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</si>
  <si>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</si>
  <si>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</si>
  <si>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</si>
  <si>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</si>
  <si>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</si>
  <si>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</si>
  <si>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</si>
  <si>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</si>
  <si>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</si>
  <si>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</si>
  <si>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</si>
  <si>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</si>
  <si>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</si>
  <si>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</si>
  <si>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</si>
  <si>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</si>
  <si>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</si>
  <si>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</si>
  <si>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</si>
  <si>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</si>
  <si>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</si>
  <si>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</si>
  <si>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</si>
  <si>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</si>
  <si>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</si>
  <si>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</si>
  <si>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</si>
  <si>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</si>
  <si>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</si>
  <si>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</si>
  <si>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</si>
  <si>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</si>
  <si>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</si>
  <si>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</si>
  <si>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</si>
  <si>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</si>
  <si>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</si>
  <si>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</si>
  <si>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</si>
  <si>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</si>
  <si>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</si>
  <si>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</si>
  <si>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</si>
  <si>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</si>
  <si>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</si>
  <si>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</si>
  <si>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</si>
  <si>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</si>
  <si>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</si>
  <si>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</si>
  <si>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</si>
  <si>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</si>
  <si>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</si>
  <si>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</si>
  <si>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</si>
  <si>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</si>
  <si>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</si>
  <si>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</si>
  <si>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</si>
  <si>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</si>
  <si>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</si>
  <si>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</si>
  <si>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</si>
  <si>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</si>
  <si>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</si>
  <si>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</si>
  <si>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</si>
  <si>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</si>
  <si>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</si>
  <si>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</si>
  <si>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</si>
  <si>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</si>
  <si>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</si>
  <si>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</si>
  <si>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</si>
  <si>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</si>
  <si>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</si>
  <si>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</si>
  <si>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</si>
  <si>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</si>
  <si>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</si>
  <si>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</si>
  <si>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</si>
  <si>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</si>
  <si>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</si>
  <si>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</si>
  <si>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</si>
  <si>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</si>
  <si>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</si>
  <si>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</si>
  <si>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</si>
  <si>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</si>
  <si>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</si>
  <si>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</si>
  <si>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</si>
  <si>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</si>
  <si>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</si>
  <si>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</si>
  <si>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</si>
  <si>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</si>
  <si>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</si>
  <si>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</si>
  <si>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</si>
  <si>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</si>
  <si>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</si>
  <si>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</si>
  <si>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</si>
  <si>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</si>
  <si>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</si>
  <si>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</si>
  <si>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</si>
  <si>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</si>
  <si>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</si>
  <si>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</si>
  <si>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</si>
  <si>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</si>
  <si>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</si>
  <si>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</si>
  <si>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</si>
  <si>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</si>
  <si>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</si>
  <si>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</si>
  <si>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</si>
  <si>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</si>
  <si>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</si>
  <si>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</si>
  <si>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</si>
  <si>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</si>
  <si>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</si>
  <si>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</si>
  <si>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</si>
  <si>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</si>
  <si>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</si>
  <si>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</si>
  <si>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</si>
  <si>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</si>
  <si>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</si>
  <si>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</si>
  <si>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</si>
  <si>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</si>
  <si>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</si>
  <si>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</si>
  <si>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</si>
  <si>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</si>
  <si>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</si>
  <si>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</si>
  <si>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</si>
  <si>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</si>
  <si>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</si>
  <si>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</si>
  <si>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</si>
  <si>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</si>
  <si>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</si>
  <si>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</si>
  <si>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</si>
  <si>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</si>
  <si>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</si>
  <si>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</si>
  <si>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</si>
  <si>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</si>
  <si>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</si>
  <si>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</si>
  <si>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</si>
  <si>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</si>
  <si>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</si>
  <si>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</si>
  <si>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</si>
  <si>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</si>
  <si>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</si>
  <si>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</si>
  <si>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</si>
  <si>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</si>
  <si>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</si>
  <si>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</si>
  <si>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</si>
  <si>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</si>
  <si>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</si>
  <si>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</si>
  <si>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</si>
  <si>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</si>
  <si>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</si>
  <si>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</si>
  <si>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</si>
  <si>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</si>
  <si>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</si>
  <si>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</si>
  <si>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</si>
  <si>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</si>
  <si>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</si>
  <si>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</si>
  <si>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</si>
  <si>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</si>
  <si>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</si>
  <si>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</si>
  <si>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</si>
  <si>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</si>
  <si>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</si>
  <si>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</si>
  <si>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</si>
  <si>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</si>
  <si>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</si>
  <si>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</si>
  <si>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</si>
  <si>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</si>
  <si>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</si>
  <si>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</si>
  <si>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</si>
  <si>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</si>
  <si>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</si>
  <si>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</si>
  <si>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</si>
  <si>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</si>
  <si>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</si>
  <si>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</si>
  <si>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</si>
  <si>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</si>
  <si>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</si>
  <si>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</si>
  <si>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</si>
  <si>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</si>
  <si>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</si>
  <si>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</si>
  <si>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</si>
  <si>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</si>
  <si>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</si>
  <si>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</si>
  <si>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</si>
  <si>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</si>
  <si>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</si>
  <si>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</si>
  <si>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</si>
  <si>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</si>
  <si>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</si>
  <si>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</si>
  <si>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</si>
  <si>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</si>
  <si>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</si>
  <si>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</si>
  <si>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</si>
  <si>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</si>
  <si>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</si>
  <si>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</si>
  <si>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</si>
  <si>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</si>
  <si>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</si>
  <si>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</si>
  <si>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</si>
  <si>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</si>
  <si>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</si>
  <si>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</si>
  <si>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</si>
  <si>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</si>
  <si>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</si>
  <si>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</si>
  <si>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</si>
  <si>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</si>
  <si>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</si>
  <si>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</si>
  <si>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</si>
  <si>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</si>
  <si>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</si>
  <si>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</si>
  <si>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</si>
  <si>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</si>
  <si>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</si>
  <si>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</si>
  <si>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</si>
  <si>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</si>
  <si>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</si>
  <si>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</si>
  <si>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</si>
  <si>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</si>
  <si>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</si>
  <si>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</si>
  <si>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</si>
  <si>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</si>
  <si>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</si>
  <si>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</si>
  <si>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</si>
  <si>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</si>
  <si>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</si>
  <si>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</si>
  <si>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</si>
  <si>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</si>
  <si>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</si>
  <si>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</si>
  <si>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</si>
  <si>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</si>
  <si>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</si>
  <si>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</si>
  <si>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</si>
  <si>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</si>
  <si>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</si>
  <si>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</si>
  <si>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</si>
  <si>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</si>
  <si>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</si>
  <si>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</si>
  <si>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</si>
  <si>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</si>
  <si>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</si>
  <si>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</si>
  <si>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</si>
  <si>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</si>
  <si>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</si>
  <si>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</si>
  <si>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</si>
  <si>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</si>
  <si>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</si>
  <si>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</si>
  <si>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</si>
  <si>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</si>
  <si>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</si>
  <si>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</si>
  <si>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</si>
  <si>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</si>
  <si>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</si>
  <si>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</si>
  <si>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</si>
  <si>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</si>
  <si>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</si>
  <si>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</si>
  <si>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</si>
  <si>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</si>
  <si>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</si>
  <si>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</si>
  <si>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</si>
  <si>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</si>
  <si>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</si>
  <si>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</si>
  <si>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</si>
  <si>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</si>
  <si>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</si>
  <si>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</si>
  <si>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</si>
  <si>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</si>
  <si>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</si>
  <si>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</si>
  <si>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</si>
  <si>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</si>
  <si>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</si>
  <si>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</si>
  <si>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</si>
  <si>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</si>
  <si>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</si>
  <si>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</si>
  <si>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</si>
  <si>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</si>
  <si>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</si>
  <si>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</si>
  <si>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</si>
  <si>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</si>
  <si>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</si>
  <si>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</si>
  <si>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</si>
  <si>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</si>
  <si>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</si>
  <si>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</si>
  <si>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</si>
  <si>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</si>
  <si>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</si>
  <si>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</si>
  <si>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</si>
  <si>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</si>
  <si>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</si>
  <si>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</si>
  <si>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</si>
  <si>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</si>
  <si>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</si>
  <si>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</si>
  <si>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</si>
  <si>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</si>
  <si>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</si>
  <si>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</si>
  <si>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</si>
  <si>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</si>
  <si>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</si>
  <si>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</si>
  <si>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</si>
  <si>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</si>
  <si>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</si>
  <si>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</si>
  <si>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</si>
  <si>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</si>
  <si>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</si>
  <si>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</si>
  <si>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</si>
  <si>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</si>
  <si>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</si>
  <si>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</si>
  <si>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</si>
  <si>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</si>
  <si>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</si>
  <si>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</si>
  <si>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</si>
  <si>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</si>
  <si>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</si>
  <si>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</si>
  <si>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</si>
  <si>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</si>
  <si>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</si>
  <si>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</si>
  <si>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</si>
  <si>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</si>
  <si>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</si>
  <si>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</si>
  <si>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</si>
  <si>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</si>
  <si>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</si>
  <si>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</si>
  <si>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</si>
  <si>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</si>
  <si>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</si>
  <si>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</si>
  <si>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</si>
  <si>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</si>
  <si>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</si>
  <si>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</si>
  <si>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</si>
  <si>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</si>
  <si>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</si>
  <si>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</si>
  <si>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</si>
  <si>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</si>
  <si>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</si>
  <si>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</si>
  <si>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</si>
  <si>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</si>
  <si>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</si>
  <si>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</si>
  <si>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</si>
  <si>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</si>
  <si>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</si>
  <si>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</si>
  <si>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</si>
  <si>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</si>
  <si>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</si>
  <si>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</si>
  <si>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</si>
  <si>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</si>
  <si>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</si>
  <si>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</si>
  <si>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</si>
  <si>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</si>
  <si>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</si>
  <si>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</si>
  <si>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</si>
  <si>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</si>
  <si>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</si>
  <si>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</si>
  <si>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</si>
  <si>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</si>
  <si>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</si>
  <si>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</si>
  <si>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</si>
  <si>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</si>
  <si>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</si>
  <si>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</si>
  <si>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</si>
  <si>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</si>
  <si>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</si>
  <si>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</si>
  <si>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</si>
  <si>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</si>
  <si>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</si>
  <si>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</si>
  <si>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</si>
  <si>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</si>
  <si>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</si>
  <si>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</si>
  <si>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</si>
  <si>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</si>
  <si>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</si>
  <si>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</si>
  <si>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</si>
  <si>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</si>
  <si>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</si>
  <si>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</si>
  <si>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</si>
  <si>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</si>
  <si>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</si>
  <si>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</si>
  <si>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</si>
  <si>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</si>
  <si>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</si>
  <si>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</si>
  <si>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</si>
  <si>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</si>
  <si>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</si>
  <si>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</si>
  <si>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</si>
  <si>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</si>
  <si>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</si>
  <si>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</si>
  <si>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</si>
  <si>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</si>
  <si>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</si>
  <si>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</si>
  <si>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</si>
  <si>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</si>
  <si>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</si>
  <si>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</si>
  <si>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</si>
  <si>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</si>
  <si>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</si>
  <si>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</si>
  <si>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</si>
  <si>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</si>
  <si>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</si>
  <si>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</si>
  <si>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</si>
  <si>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</si>
  <si>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</si>
  <si>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</si>
  <si>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</si>
  <si>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</si>
  <si>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</si>
  <si>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</si>
  <si>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</si>
  <si>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</si>
  <si>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</si>
  <si>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</si>
  <si>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</si>
  <si>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</si>
  <si>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</si>
  <si>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</si>
  <si>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</si>
  <si>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</si>
  <si>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</si>
  <si>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</si>
  <si>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</si>
  <si>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</si>
  <si>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</si>
  <si>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</si>
  <si>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</si>
  <si>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</si>
  <si>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</si>
  <si>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</si>
  <si>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</si>
  <si>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</si>
  <si>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</si>
  <si>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</si>
  <si>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</si>
  <si>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</si>
  <si>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</si>
  <si>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</si>
  <si>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</si>
  <si>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</si>
  <si>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</si>
  <si>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</si>
  <si>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</si>
  <si>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</si>
  <si>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</si>
  <si>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</si>
  <si>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</si>
  <si>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</si>
  <si>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</si>
  <si>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</si>
  <si>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</si>
  <si>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</si>
  <si>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</si>
  <si>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</si>
  <si>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</si>
  <si>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</si>
  <si>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</si>
  <si>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</si>
  <si>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</si>
  <si>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</si>
  <si>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</si>
  <si>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</si>
  <si>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</si>
  <si>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</si>
  <si>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</si>
  <si>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</si>
  <si>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</si>
  <si>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</si>
  <si>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</si>
  <si>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</si>
  <si>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</si>
  <si>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</si>
  <si>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</si>
  <si>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</si>
  <si>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</si>
  <si>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</si>
  <si>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</si>
  <si>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</si>
  <si>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</si>
  <si>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</si>
  <si>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</si>
  <si>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</si>
  <si>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</si>
  <si>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</si>
  <si>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</si>
  <si>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</si>
  <si>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</si>
  <si>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</si>
  <si>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</si>
  <si>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</si>
  <si>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</si>
  <si>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</si>
  <si>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</si>
  <si>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</si>
  <si>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</si>
  <si>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</si>
  <si>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</si>
  <si>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</si>
  <si>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</si>
  <si>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</si>
  <si>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</si>
  <si>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</si>
  <si>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</si>
  <si>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</si>
  <si>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</si>
  <si>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</si>
  <si>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</si>
  <si>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</si>
  <si>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</si>
  <si>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</si>
  <si>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</si>
  <si>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</si>
  <si>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</si>
  <si>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</si>
  <si>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</si>
  <si>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</si>
  <si>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</si>
  <si>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</si>
  <si>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</si>
  <si>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</si>
  <si>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</si>
  <si>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</si>
  <si>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</si>
  <si>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</si>
  <si>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</si>
  <si>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</si>
  <si>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</si>
  <si>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</si>
  <si>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</si>
  <si>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</si>
  <si>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</si>
  <si>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</si>
  <si>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</si>
  <si>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</si>
  <si>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</si>
  <si>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</si>
  <si>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</si>
  <si>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</si>
  <si>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</si>
  <si>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</si>
  <si>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</si>
  <si>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</si>
  <si>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</si>
  <si>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</si>
  <si>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</si>
  <si>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</si>
  <si>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</si>
  <si>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</si>
  <si>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</si>
  <si>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</si>
  <si>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</si>
  <si>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</si>
  <si>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</si>
  <si>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</si>
  <si>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</si>
  <si>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</si>
  <si>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</si>
  <si>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</si>
  <si>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</si>
  <si>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</si>
  <si>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</si>
  <si>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</si>
  <si>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</si>
  <si>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</si>
  <si>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</si>
  <si>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</si>
  <si>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</si>
  <si>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</si>
  <si>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</si>
  <si>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</si>
  <si>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</si>
  <si>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</si>
  <si>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</si>
  <si>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</si>
  <si>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</si>
  <si>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</si>
  <si>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</si>
  <si>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</si>
  <si>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</si>
  <si>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</si>
  <si>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</si>
  <si>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</si>
  <si>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</si>
  <si>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</si>
  <si>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</si>
  <si>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</si>
  <si>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</si>
  <si>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</si>
  <si>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</si>
  <si>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</si>
  <si>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</si>
  <si>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</si>
  <si>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</si>
  <si>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</si>
  <si>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</si>
  <si>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</si>
  <si>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</si>
  <si>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</si>
  <si>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</si>
  <si>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</si>
  <si>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</si>
  <si>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</si>
  <si>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</si>
  <si>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</si>
  <si>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</si>
  <si>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</si>
  <si>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</si>
  <si>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</si>
  <si>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</si>
  <si>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</si>
  <si>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</si>
  <si>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</si>
  <si>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</si>
  <si>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</si>
  <si>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</si>
  <si>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</si>
  <si>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</si>
  <si>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</si>
  <si>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</si>
  <si>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</si>
  <si>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</si>
  <si>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</si>
  <si>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</si>
  <si>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</si>
  <si>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</si>
  <si>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</si>
  <si>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</si>
  <si>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</si>
  <si>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</si>
  <si>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</si>
  <si>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</si>
  <si>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</si>
  <si>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</si>
  <si>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</si>
  <si>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</si>
  <si>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</si>
  <si>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</si>
  <si>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</si>
  <si>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</si>
  <si>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</si>
  <si>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</si>
  <si>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</si>
  <si>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</si>
  <si>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</si>
  <si>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</si>
  <si>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</si>
  <si>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</si>
  <si>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</si>
  <si>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</si>
  <si>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</si>
  <si>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</si>
  <si>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</si>
  <si>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</si>
  <si>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</si>
  <si>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</si>
  <si>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</si>
  <si>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</si>
  <si>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</si>
  <si>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</si>
  <si>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</si>
  <si>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</si>
  <si>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</si>
  <si>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</si>
  <si>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</si>
  <si>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</si>
  <si>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</si>
  <si>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</si>
  <si>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</si>
  <si>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</si>
  <si>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</si>
  <si>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</si>
  <si>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</si>
  <si>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</si>
  <si>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</si>
  <si>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</si>
  <si>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</si>
  <si>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</si>
  <si>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</si>
  <si>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</si>
  <si>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</si>
  <si>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</si>
  <si>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</si>
  <si>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</si>
  <si>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</si>
  <si>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</si>
  <si>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</si>
  <si>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</si>
  <si>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</si>
  <si>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</si>
  <si>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</si>
  <si>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</si>
  <si>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</si>
  <si>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</si>
  <si>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</si>
  <si>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</si>
  <si>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</si>
  <si>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</si>
  <si>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</si>
  <si>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</si>
  <si>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</si>
  <si>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</si>
  <si>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</si>
  <si>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</si>
  <si>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</si>
  <si>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</si>
  <si>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</si>
  <si>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</si>
  <si>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</si>
  <si>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</si>
  <si>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</si>
  <si>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</si>
  <si>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</si>
  <si>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</si>
  <si>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</si>
  <si>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</si>
  <si>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</si>
  <si>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</si>
  <si>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</si>
  <si>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</si>
  <si>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</si>
  <si>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</si>
  <si>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</si>
  <si>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</si>
  <si>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</si>
  <si>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</si>
  <si>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</si>
  <si>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</si>
  <si>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</si>
  <si>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</si>
  <si>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</si>
  <si>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</si>
  <si>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</si>
  <si>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</si>
  <si>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</si>
  <si>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</si>
  <si>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</si>
  <si>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</si>
  <si>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</si>
  <si>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</si>
  <si>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</si>
  <si>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</si>
  <si>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</si>
  <si>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</si>
  <si>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</si>
  <si>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</si>
  <si>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</si>
  <si>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</si>
  <si>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</si>
  <si>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</si>
  <si>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</si>
  <si>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</si>
  <si>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</si>
  <si>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</si>
  <si>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</si>
  <si>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</si>
  <si>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</si>
  <si>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</si>
  <si>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</si>
  <si>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</si>
  <si>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</si>
  <si>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</si>
  <si>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</si>
  <si>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</si>
  <si>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</si>
  <si>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</si>
  <si>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</si>
  <si>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</si>
  <si>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</si>
  <si>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</si>
  <si>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</si>
  <si>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</si>
  <si>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</si>
  <si>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</si>
  <si>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</si>
  <si>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</si>
  <si>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</si>
  <si>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</si>
  <si>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</si>
  <si>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</si>
  <si>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</si>
  <si>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</si>
  <si>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</si>
  <si>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</si>
  <si>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</si>
  <si>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</si>
  <si>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</si>
  <si>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</si>
  <si>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</si>
  <si>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</si>
  <si>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</si>
  <si>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</si>
  <si>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</si>
  <si>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</si>
  <si>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</si>
  <si>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</si>
  <si>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</si>
  <si>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</si>
  <si>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</si>
  <si>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</si>
  <si>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</si>
  <si>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</si>
  <si>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</si>
  <si>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</si>
  <si>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</si>
  <si>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</si>
  <si>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</si>
  <si>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</si>
  <si>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</si>
  <si>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</si>
  <si>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</si>
  <si>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</si>
  <si>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</si>
  <si>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</si>
  <si>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</si>
  <si>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</si>
  <si>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</si>
  <si>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</si>
  <si>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</si>
  <si>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</si>
  <si>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</si>
  <si>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</si>
  <si>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</si>
  <si>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</si>
  <si>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</si>
  <si>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</si>
  <si>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</si>
  <si>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</si>
  <si>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</si>
  <si>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</si>
  <si>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</si>
  <si>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</si>
  <si>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</si>
  <si>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</si>
  <si>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</si>
  <si>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</si>
  <si>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</si>
  <si>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</si>
  <si>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</si>
  <si>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</si>
  <si>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</si>
  <si>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</si>
  <si>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</si>
  <si>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</si>
  <si>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</si>
  <si>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</si>
  <si>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</si>
  <si>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</si>
  <si>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</si>
  <si>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</si>
  <si>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</si>
  <si>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</si>
  <si>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</si>
  <si>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</si>
  <si>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</si>
  <si>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</si>
  <si>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</si>
  <si>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</si>
  <si>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</si>
  <si>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</si>
  <si>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</si>
  <si>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</si>
  <si>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</si>
  <si>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</si>
  <si>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</si>
  <si>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</si>
  <si>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</si>
  <si>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</si>
  <si>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</si>
  <si>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</si>
  <si>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</si>
  <si>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</si>
  <si>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</si>
  <si>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</si>
  <si>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</si>
  <si>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</si>
  <si>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</si>
  <si>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</si>
  <si>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</si>
  <si>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</si>
  <si>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</si>
  <si>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</si>
  <si>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</si>
  <si>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</si>
  <si>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</si>
  <si>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</si>
  <si>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</si>
  <si>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</si>
  <si>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</si>
  <si>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</si>
  <si>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</si>
  <si>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</si>
  <si>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</si>
  <si>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</si>
  <si>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</si>
  <si>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</si>
  <si>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</si>
  <si>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</si>
  <si>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</si>
  <si>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</si>
  <si>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</si>
  <si>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</si>
  <si>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</si>
  <si>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</si>
  <si>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</si>
  <si>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</si>
  <si>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</si>
  <si>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</si>
  <si>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</si>
  <si>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</si>
  <si>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</si>
  <si>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</si>
  <si>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</si>
  <si>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</si>
  <si>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</si>
  <si>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</si>
  <si>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</si>
  <si>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</si>
  <si>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</si>
  <si>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</si>
  <si>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</si>
  <si>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</si>
  <si>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</si>
  <si>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</si>
  <si>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</si>
  <si>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</si>
  <si>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</si>
  <si>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</si>
  <si>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</si>
  <si>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</si>
  <si>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</si>
  <si>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</si>
  <si>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</si>
  <si>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</si>
  <si>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</si>
  <si>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</si>
  <si>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</si>
  <si>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</si>
  <si>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</si>
  <si>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</si>
  <si>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</si>
  <si>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</si>
  <si>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</si>
  <si>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</si>
  <si>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</si>
  <si>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</si>
  <si>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</si>
  <si>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</si>
  <si>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</si>
  <si>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</si>
  <si>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</si>
  <si>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</si>
  <si>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</si>
  <si>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</si>
  <si>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</si>
  <si>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</si>
  <si>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</si>
  <si>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</si>
  <si>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</si>
  <si>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</si>
  <si>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</si>
  <si>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</si>
  <si>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</si>
  <si>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</si>
  <si>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</si>
  <si>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</si>
  <si>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</si>
  <si>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</si>
  <si>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</si>
  <si>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</si>
  <si>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</si>
  <si>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</si>
  <si>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</si>
  <si>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</si>
  <si>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</si>
  <si>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</si>
  <si>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</si>
  <si>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</si>
  <si>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</si>
  <si>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</si>
  <si>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</si>
  <si>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</si>
  <si>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</si>
  <si>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</si>
  <si>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</si>
  <si>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</si>
  <si>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</si>
  <si>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</si>
  <si>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</si>
  <si>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</si>
  <si>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</si>
  <si>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</si>
  <si>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</si>
  <si>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</si>
  <si>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</si>
  <si>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</si>
  <si>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</si>
  <si>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</si>
  <si>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</si>
  <si>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</si>
  <si>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</si>
  <si>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</si>
  <si>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</si>
  <si>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</si>
  <si>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</si>
  <si>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</si>
  <si>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</si>
  <si>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</si>
  <si>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</si>
  <si>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</si>
  <si>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</si>
  <si>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</si>
  <si>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</si>
  <si>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</si>
  <si>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</si>
  <si>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</si>
  <si>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</si>
  <si>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</si>
  <si>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</si>
  <si>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</si>
  <si>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</si>
  <si>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</si>
  <si>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</si>
  <si>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</si>
  <si>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</si>
  <si>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</si>
  <si>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</si>
  <si>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</si>
  <si>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</si>
  <si>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</si>
  <si>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</si>
  <si>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</si>
  <si>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</si>
  <si>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</si>
  <si>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</si>
  <si>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</si>
  <si>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</si>
  <si>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</si>
  <si>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</si>
  <si>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</si>
  <si>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</si>
  <si>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</si>
  <si>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</si>
  <si>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</si>
  <si>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</si>
  <si>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</si>
  <si>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</si>
  <si>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</si>
  <si>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</si>
  <si>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</si>
  <si>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</si>
  <si>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</si>
  <si>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</si>
  <si>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</si>
  <si>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</si>
  <si>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</si>
  <si>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</si>
  <si>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</si>
  <si>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</si>
  <si>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</si>
  <si>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</si>
  <si>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</si>
  <si>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</si>
  <si>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</si>
  <si>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</si>
  <si>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</si>
  <si>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</si>
  <si>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</si>
  <si>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</si>
  <si>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</si>
  <si>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</si>
  <si>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</si>
  <si>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</si>
  <si>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</si>
  <si>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</si>
  <si>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</si>
  <si>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</si>
  <si>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</si>
  <si>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</si>
  <si>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</si>
  <si>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</si>
  <si>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</si>
  <si>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</si>
  <si>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</si>
  <si>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</si>
  <si>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</si>
  <si>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</si>
  <si>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</si>
  <si>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</si>
  <si>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</si>
  <si>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</si>
  <si>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</si>
  <si>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</si>
  <si>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</si>
  <si>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</si>
  <si>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</si>
  <si>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</si>
  <si>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</si>
  <si>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</si>
  <si>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</si>
  <si>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</si>
  <si>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</si>
  <si>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</si>
  <si>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</si>
  <si>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</si>
  <si>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</si>
  <si>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</si>
  <si>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</si>
  <si>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</si>
  <si>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</si>
  <si>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</si>
  <si>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</si>
  <si>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</si>
  <si>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</si>
  <si>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</si>
  <si>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</si>
  <si>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</si>
  <si>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</si>
  <si>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</si>
  <si>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</si>
  <si>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</si>
  <si>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</si>
  <si>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</si>
  <si>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</si>
  <si>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</si>
  <si>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</si>
  <si>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</si>
  <si>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</si>
  <si>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</si>
  <si>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</si>
  <si>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</si>
  <si>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</si>
  <si>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</si>
  <si>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</si>
  <si>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</si>
  <si>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</si>
  <si>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</si>
  <si>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</si>
  <si>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</si>
  <si>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</si>
  <si>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</si>
  <si>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</si>
  <si>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</si>
  <si>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</si>
  <si>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</si>
  <si>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</si>
  <si>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</si>
  <si>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</si>
  <si>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</si>
  <si>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</si>
  <si>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</si>
  <si>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</si>
  <si>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</si>
  <si>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</si>
  <si>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</si>
  <si>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</si>
  <si>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</si>
  <si>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</si>
  <si>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</si>
  <si>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</si>
  <si>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</si>
  <si>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</si>
  <si>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</si>
  <si>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</si>
  <si>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</si>
  <si>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</si>
  <si>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</si>
  <si>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</si>
  <si>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</si>
  <si>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</si>
  <si>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</si>
  <si>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</si>
  <si>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</si>
  <si>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</si>
  <si>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</si>
  <si>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</si>
  <si>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</si>
  <si>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</si>
  <si>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</si>
  <si>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</si>
  <si>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</si>
  <si>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</si>
  <si>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</si>
  <si>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</si>
  <si>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</si>
  <si>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</si>
  <si>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</si>
  <si>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</si>
  <si>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</si>
  <si>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</si>
  <si>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</si>
  <si>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</si>
  <si>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</si>
  <si>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</si>
  <si>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</si>
  <si>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</si>
  <si>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</si>
  <si>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</si>
  <si>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</si>
  <si>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</si>
  <si>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</si>
  <si>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</si>
  <si>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</si>
  <si>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</si>
  <si>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</si>
  <si>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</si>
  <si>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</si>
  <si>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</si>
  <si>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</si>
  <si>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</si>
  <si>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</si>
  <si>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</si>
  <si>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</si>
  <si>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</si>
  <si>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</si>
  <si>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</si>
  <si>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</si>
  <si>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</si>
  <si>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</si>
  <si>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</si>
  <si>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</si>
  <si>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</si>
  <si>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</si>
  <si>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</si>
  <si>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</si>
  <si>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</si>
  <si>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</si>
  <si>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</si>
  <si>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</si>
  <si>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</si>
  <si>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</si>
  <si>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</si>
  <si>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</si>
  <si>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</si>
  <si>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</si>
  <si>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</si>
  <si>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</si>
  <si>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</si>
  <si>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</si>
  <si>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</si>
  <si>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</si>
  <si>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</si>
  <si>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</si>
  <si>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</si>
  <si>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</si>
  <si>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</si>
  <si>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</si>
  <si>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</si>
  <si>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</si>
  <si>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</si>
  <si>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</si>
  <si>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</si>
  <si>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</si>
  <si>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</si>
  <si>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</si>
  <si>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</si>
  <si>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</si>
  <si>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</si>
  <si>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</si>
  <si>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</si>
  <si>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</si>
  <si>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</si>
  <si>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</si>
  <si>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</si>
  <si>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</si>
  <si>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</si>
  <si>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</si>
  <si>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</si>
  <si>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</si>
  <si>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</si>
  <si>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</si>
  <si>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</si>
  <si>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</si>
  <si>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</si>
  <si>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</si>
  <si>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</si>
  <si>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</si>
  <si>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</si>
  <si>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</si>
  <si>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</si>
  <si>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</si>
  <si>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</si>
  <si>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</si>
  <si>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</si>
  <si>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</si>
  <si>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</si>
  <si>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</si>
  <si>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</si>
  <si>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</si>
  <si>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</si>
  <si>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</si>
  <si>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</si>
  <si>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</si>
  <si>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</si>
  <si>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</si>
  <si>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</si>
  <si>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</si>
  <si>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</si>
  <si>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</si>
  <si>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</si>
  <si>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</si>
  <si>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</si>
  <si>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</si>
  <si>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</si>
  <si>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</si>
  <si>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</si>
  <si>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</si>
  <si>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</si>
  <si>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</si>
  <si>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</si>
  <si>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</si>
  <si>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</si>
  <si>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</si>
  <si>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</si>
  <si>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</si>
  <si>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</si>
  <si>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</si>
  <si>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</si>
  <si>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</si>
  <si>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</si>
  <si>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</si>
  <si>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</si>
  <si>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</si>
  <si>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</si>
  <si>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</si>
  <si>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</si>
  <si>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</si>
  <si>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</si>
  <si>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</si>
  <si>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</si>
  <si>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</si>
  <si>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</si>
  <si>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</si>
  <si>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</si>
  <si>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</si>
  <si>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</si>
  <si>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</si>
  <si>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</si>
  <si>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</si>
  <si>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</si>
  <si>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</si>
  <si>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</si>
  <si>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</si>
  <si>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</si>
  <si>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</si>
  <si>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</si>
  <si>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</si>
  <si>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</si>
  <si>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</si>
  <si>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</si>
  <si>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</si>
  <si>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</si>
  <si>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</si>
  <si>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</si>
  <si>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</si>
  <si>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</si>
  <si>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</si>
  <si>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</si>
  <si>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</si>
  <si>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</si>
  <si>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</si>
  <si>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</si>
  <si>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</si>
  <si>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</si>
  <si>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</si>
  <si>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</si>
  <si>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</si>
  <si>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</si>
  <si>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</si>
  <si>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</si>
  <si>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</si>
  <si>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</si>
  <si>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</si>
  <si>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</si>
  <si>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</si>
  <si>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</si>
  <si>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</si>
  <si>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</si>
  <si>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</si>
  <si>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</si>
  <si>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</si>
  <si>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</si>
  <si>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</si>
  <si>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</si>
  <si>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</si>
  <si>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</si>
  <si>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</si>
  <si>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</si>
  <si>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</si>
  <si>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</si>
  <si>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</si>
  <si>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</si>
  <si>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</si>
  <si>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</si>
  <si>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</si>
  <si>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</si>
  <si>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</si>
  <si>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</si>
  <si>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</si>
  <si>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</si>
  <si>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</si>
  <si>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</si>
  <si>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</si>
  <si>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</si>
  <si>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</si>
  <si>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</si>
  <si>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</si>
  <si>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</si>
  <si>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</si>
  <si>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</si>
  <si>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</si>
  <si>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</si>
  <si>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</si>
  <si>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</si>
  <si>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</si>
  <si>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</si>
  <si>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</si>
  <si>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</si>
  <si>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</si>
  <si>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</si>
  <si>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</si>
  <si>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</si>
  <si>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</si>
  <si>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</si>
  <si>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</si>
  <si>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</si>
  <si>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</si>
  <si>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</si>
  <si>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</si>
  <si>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</si>
  <si>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</si>
  <si>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</si>
  <si>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</si>
  <si>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</si>
  <si>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</si>
  <si>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</si>
  <si>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</si>
  <si>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</si>
  <si>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</si>
  <si>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</si>
  <si>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</si>
  <si>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</si>
  <si>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</si>
  <si>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</si>
  <si>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</si>
  <si>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</si>
  <si>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</si>
  <si>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</si>
  <si>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</si>
  <si>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</si>
  <si>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</si>
  <si>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</si>
  <si>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</si>
  <si>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</si>
  <si>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</si>
  <si>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</si>
  <si>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</si>
  <si>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</si>
  <si>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</si>
  <si>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</si>
  <si>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</si>
  <si>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</si>
  <si>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</si>
  <si>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</si>
  <si>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</si>
  <si>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</si>
  <si>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</si>
  <si>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</si>
  <si>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</si>
  <si>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</si>
  <si>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</si>
  <si>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</si>
  <si>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</si>
  <si>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</si>
  <si>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</si>
  <si>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</si>
  <si>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</si>
  <si>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</si>
  <si>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</si>
  <si>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</si>
  <si>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</si>
  <si>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</si>
  <si>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</si>
  <si>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</si>
  <si>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</si>
  <si>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</si>
  <si>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</si>
  <si>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</si>
  <si>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</si>
  <si>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</si>
  <si>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</si>
  <si>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</si>
  <si>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</si>
  <si>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</si>
  <si>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</si>
  <si>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</si>
  <si>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</si>
  <si>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</si>
  <si>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</si>
  <si>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</si>
  <si>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</si>
  <si>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</si>
  <si>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</si>
  <si>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</si>
  <si>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</si>
  <si>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</si>
  <si>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</si>
  <si>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</si>
  <si>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</si>
  <si>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</si>
  <si>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</si>
  <si>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</si>
  <si>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</si>
  <si>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</si>
  <si>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</si>
  <si>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</si>
  <si>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</si>
  <si>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</si>
  <si>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</si>
  <si>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</si>
  <si>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</si>
  <si>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</si>
  <si>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</si>
  <si>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</si>
  <si>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</si>
  <si>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</si>
  <si>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</si>
  <si>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</si>
  <si>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</si>
  <si>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</si>
  <si>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</si>
  <si>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</si>
  <si>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</si>
  <si>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</si>
  <si>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</si>
  <si>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</si>
  <si>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</si>
  <si>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</si>
  <si>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</si>
  <si>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</si>
  <si>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</si>
  <si>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</si>
  <si>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</si>
  <si>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</si>
  <si>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</si>
  <si>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</si>
  <si>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</si>
  <si>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</si>
  <si>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</si>
  <si>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</si>
  <si>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</si>
  <si>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</si>
  <si>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</si>
  <si>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</si>
  <si>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</si>
  <si>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</si>
  <si>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</si>
  <si>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</si>
  <si>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</si>
  <si>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</si>
  <si>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</si>
  <si>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</si>
  <si>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</si>
  <si>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</si>
  <si>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</si>
  <si>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</si>
  <si>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</si>
  <si>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</si>
  <si>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</si>
  <si>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</si>
  <si>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</si>
  <si>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</si>
  <si>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</si>
  <si>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</si>
  <si>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</si>
  <si>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</si>
  <si>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</si>
  <si>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</si>
  <si>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</si>
  <si>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</si>
  <si>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</si>
  <si>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</si>
  <si>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</si>
  <si>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</si>
  <si>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</si>
  <si>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</si>
  <si>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</si>
  <si>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</si>
  <si>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</si>
  <si>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</si>
  <si>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</si>
  <si>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</si>
  <si>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</si>
  <si>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</si>
  <si>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</si>
  <si>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</si>
  <si>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</si>
  <si>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</si>
  <si>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</si>
  <si>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</si>
  <si>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</si>
  <si>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</si>
  <si>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</si>
  <si>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</si>
  <si>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</si>
  <si>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</si>
  <si>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</si>
  <si>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</si>
  <si>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</si>
  <si>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</si>
  <si>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</si>
  <si>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</si>
  <si>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</si>
  <si>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</si>
  <si>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</si>
  <si>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</si>
  <si>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</si>
  <si>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</si>
  <si>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</si>
  <si>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</si>
  <si>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</si>
  <si>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</si>
  <si>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</si>
  <si>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</si>
  <si>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</si>
  <si>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</si>
  <si>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</si>
  <si>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</si>
  <si>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</si>
  <si>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</si>
  <si>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</si>
  <si>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</si>
  <si>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</si>
  <si>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</si>
  <si>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</si>
  <si>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</si>
  <si>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</si>
  <si>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</si>
  <si>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</si>
  <si>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</si>
  <si>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</si>
  <si>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</si>
  <si>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</si>
  <si>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</si>
  <si>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</si>
  <si>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</si>
  <si>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</si>
  <si>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</si>
  <si>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</si>
  <si>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</si>
  <si>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</si>
  <si>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</si>
  <si>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</si>
  <si>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</si>
  <si>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</si>
  <si>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</si>
  <si>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</si>
  <si>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</si>
  <si>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</si>
  <si>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</si>
  <si>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</si>
  <si>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</si>
  <si>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</si>
  <si>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</si>
  <si>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</si>
  <si>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</si>
  <si>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</si>
  <si>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</si>
  <si>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</si>
  <si>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</si>
  <si>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</si>
  <si>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</si>
  <si>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</si>
  <si>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</si>
  <si>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</si>
  <si>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</si>
  <si>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</si>
  <si>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</si>
  <si>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</si>
  <si>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</si>
  <si>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</si>
  <si>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</si>
  <si>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</si>
  <si>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</si>
  <si>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</si>
  <si>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</si>
  <si>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</si>
  <si>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</si>
  <si>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</si>
  <si>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</si>
  <si>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</si>
  <si>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</si>
  <si>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</si>
  <si>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</si>
  <si>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</si>
  <si>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</si>
  <si>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</si>
  <si>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</si>
  <si>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</si>
  <si>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</si>
  <si>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</si>
  <si>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</si>
  <si>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</si>
  <si>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</si>
  <si>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</si>
  <si>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</si>
  <si>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</si>
  <si>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</si>
  <si>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</si>
  <si>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</si>
  <si>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</si>
  <si>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</si>
  <si>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</si>
  <si>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</si>
  <si>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</si>
  <si>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</si>
  <si>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</si>
  <si>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</si>
  <si>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</si>
  <si>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</si>
  <si>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</si>
  <si>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</si>
  <si>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</si>
  <si>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</si>
  <si>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</si>
  <si>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</si>
  <si>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</si>
  <si>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</si>
  <si>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</si>
  <si>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</si>
  <si>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</si>
  <si>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</si>
  <si>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</si>
  <si>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</si>
  <si>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</si>
  <si>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</si>
  <si>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</si>
  <si>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</si>
  <si>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</si>
  <si>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</si>
  <si>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</si>
  <si>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</si>
  <si>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</si>
  <si>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</si>
  <si>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</si>
  <si>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</si>
  <si>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</si>
  <si>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</si>
  <si>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</si>
  <si>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</si>
  <si>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</si>
  <si>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</si>
  <si>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</si>
  <si>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</si>
  <si>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</si>
  <si>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</si>
  <si>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</si>
  <si>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</si>
  <si>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</si>
  <si>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</si>
  <si>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</si>
  <si>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</si>
  <si>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</si>
  <si>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</si>
  <si>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</si>
  <si>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</si>
  <si>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</si>
  <si>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</si>
  <si>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</si>
  <si>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</si>
  <si>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</si>
  <si>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</si>
  <si>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</si>
  <si>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</si>
  <si>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</si>
  <si>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</si>
  <si>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</si>
  <si>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</si>
  <si>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</si>
  <si>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</si>
  <si>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</si>
  <si>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</si>
  <si>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</si>
  <si>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</si>
  <si>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</si>
  <si>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</si>
  <si>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</si>
  <si>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</si>
  <si>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</si>
  <si>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</si>
  <si>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</si>
  <si>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</si>
  <si>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</si>
  <si>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</si>
  <si>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</si>
  <si>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</si>
  <si>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</si>
  <si>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</si>
  <si>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</si>
  <si>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</si>
  <si>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</si>
  <si>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</si>
  <si>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</si>
  <si>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</si>
  <si>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</si>
  <si>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</si>
  <si>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</si>
  <si>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</si>
  <si>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</si>
  <si>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</si>
  <si>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</si>
  <si>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</si>
  <si>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</si>
  <si>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</si>
  <si>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</si>
  <si>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</si>
  <si>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</si>
  <si>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</si>
  <si>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</si>
  <si>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</si>
  <si>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</si>
  <si>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</si>
  <si>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</si>
  <si>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</si>
  <si>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</si>
  <si>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</si>
  <si>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</si>
  <si>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</si>
  <si>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</si>
  <si>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</si>
  <si>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</si>
  <si>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</si>
  <si>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</si>
  <si>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</si>
  <si>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</si>
  <si>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</si>
  <si>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</si>
  <si>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</si>
  <si>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</si>
  <si>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</si>
  <si>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</si>
  <si>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</si>
  <si>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</si>
  <si>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</si>
  <si>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</si>
  <si>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</si>
  <si>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</si>
  <si>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</si>
  <si>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</si>
  <si>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</si>
  <si>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</si>
  <si>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</si>
  <si>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</si>
  <si>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</si>
  <si>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</si>
  <si>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</si>
  <si>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</si>
  <si>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</si>
  <si>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</si>
  <si>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</si>
  <si>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</si>
  <si>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</si>
  <si>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</si>
  <si>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</si>
  <si>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</si>
  <si>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</si>
  <si>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</si>
  <si>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</si>
  <si>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</si>
  <si>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</si>
  <si>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</si>
  <si>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</si>
  <si>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</si>
  <si>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</si>
  <si>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</si>
  <si>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</si>
  <si>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</si>
  <si>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</si>
  <si>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</si>
  <si>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</si>
  <si>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</si>
  <si>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</si>
  <si>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</si>
  <si>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</si>
  <si>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</si>
  <si>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</si>
  <si>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</si>
  <si>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</si>
  <si>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</si>
  <si>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</si>
  <si>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</si>
  <si>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</si>
  <si>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</si>
  <si>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</si>
  <si>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</si>
  <si>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</si>
  <si>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</si>
  <si>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</si>
  <si>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</si>
  <si>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</si>
  <si>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</si>
  <si>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</si>
  <si>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</si>
  <si>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</si>
  <si>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</si>
  <si>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</si>
  <si>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</si>
  <si>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</si>
  <si>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</si>
  <si>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</si>
  <si>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</si>
  <si>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</si>
  <si>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</si>
  <si>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</si>
  <si>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</si>
  <si>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</si>
  <si>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</si>
  <si>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</si>
  <si>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</si>
  <si>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</si>
  <si>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</si>
  <si>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</si>
  <si>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</si>
  <si>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</si>
  <si>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</si>
  <si>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</si>
  <si>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</si>
  <si>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</si>
  <si>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</si>
  <si>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</si>
  <si>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</si>
  <si>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</si>
  <si>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</si>
  <si>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</si>
  <si>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</si>
  <si>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</si>
  <si>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</si>
  <si>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</si>
  <si>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</si>
  <si>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</si>
  <si>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</si>
  <si>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</si>
  <si>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</si>
  <si>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</si>
  <si>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</si>
  <si>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</si>
  <si>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</si>
  <si>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</si>
  <si>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</si>
  <si>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</si>
  <si>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</si>
  <si>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</si>
  <si>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</si>
  <si>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</si>
  <si>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</si>
  <si>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</si>
  <si>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</si>
  <si>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</si>
  <si>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</si>
  <si>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</si>
  <si>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</si>
  <si>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</si>
  <si>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</si>
  <si>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</si>
  <si>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</si>
  <si>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</si>
  <si>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</si>
  <si>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</si>
  <si>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</si>
  <si>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</si>
  <si>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</si>
  <si>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</si>
  <si>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</si>
  <si>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</si>
  <si>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</si>
  <si>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</si>
  <si>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</si>
  <si>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</si>
  <si>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</si>
  <si>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</si>
  <si>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</si>
  <si>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</si>
  <si>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</si>
  <si>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</si>
  <si>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</si>
  <si>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</si>
  <si>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</si>
  <si>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</si>
  <si>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</si>
  <si>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</si>
  <si>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</si>
  <si>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</si>
  <si>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</si>
  <si>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</si>
  <si>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</si>
  <si>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</si>
  <si>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</si>
  <si>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</si>
  <si>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</si>
  <si>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</si>
  <si>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</si>
  <si>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</si>
  <si>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</si>
  <si>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</si>
  <si>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</si>
  <si>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</si>
  <si>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</si>
  <si>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</si>
  <si>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</si>
  <si>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</si>
  <si>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</si>
  <si>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</si>
  <si>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</si>
  <si>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</si>
  <si>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</si>
  <si>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</si>
  <si>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</si>
  <si>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</si>
  <si>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</si>
  <si>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</si>
  <si>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</si>
  <si>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</si>
  <si>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</si>
  <si>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</si>
  <si>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</si>
  <si>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</si>
  <si>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</si>
  <si>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</si>
  <si>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</si>
  <si>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</si>
  <si>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</si>
  <si>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</si>
  <si>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</si>
  <si>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</si>
  <si>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</si>
  <si>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</si>
  <si>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</si>
  <si>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</si>
  <si>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</si>
  <si>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</si>
  <si>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</si>
  <si>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</si>
  <si>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</si>
  <si>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</si>
  <si>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</si>
  <si>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</si>
  <si>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</si>
  <si>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</si>
  <si>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</si>
  <si>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</si>
  <si>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</si>
  <si>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</si>
  <si>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</si>
  <si>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</si>
  <si>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</si>
  <si>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</si>
  <si>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</si>
  <si>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</si>
  <si>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</si>
  <si>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</si>
  <si>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</si>
  <si>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</si>
  <si>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</si>
  <si>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</si>
  <si>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</si>
  <si>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</si>
  <si>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</si>
  <si>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</si>
  <si>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</si>
  <si>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</si>
  <si>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</si>
  <si>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</si>
  <si>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</si>
  <si>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</si>
  <si>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</si>
  <si>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</si>
  <si>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</si>
  <si>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</si>
  <si>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</si>
  <si>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</si>
  <si>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</si>
  <si>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</si>
  <si>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</si>
  <si>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</si>
  <si>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</si>
  <si>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</si>
  <si>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</si>
  <si>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</si>
  <si>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</si>
  <si>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</si>
  <si>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</si>
  <si>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</si>
  <si>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</si>
  <si>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</si>
  <si>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</si>
  <si>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</si>
  <si>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</si>
  <si>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</si>
  <si>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</si>
  <si>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</si>
  <si>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</si>
  <si>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</si>
  <si>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</si>
  <si>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</si>
  <si>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</si>
  <si>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</si>
  <si>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</si>
  <si>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</si>
  <si>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</si>
  <si>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</si>
  <si>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</si>
  <si>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</si>
  <si>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</si>
  <si>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</si>
  <si>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</si>
  <si>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</si>
  <si>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</si>
  <si>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</si>
  <si>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</si>
  <si>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</si>
  <si>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</si>
  <si>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</si>
  <si>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</si>
  <si>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</si>
  <si>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</si>
  <si>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</si>
  <si>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</si>
  <si>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</si>
  <si>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</si>
  <si>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</si>
  <si>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</si>
  <si>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</si>
  <si>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</si>
  <si>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</si>
  <si>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</si>
  <si>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</si>
  <si>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</si>
  <si>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</si>
  <si>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</si>
  <si>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</si>
  <si>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</si>
  <si>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</si>
  <si>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</si>
  <si>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</si>
  <si>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</si>
  <si>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</si>
  <si>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</si>
  <si>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</si>
  <si>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</si>
  <si>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</si>
  <si>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</si>
  <si>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</si>
  <si>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</si>
  <si>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</si>
  <si>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</si>
  <si>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</si>
  <si>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</si>
  <si>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</si>
  <si>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</si>
  <si>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</si>
  <si>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</si>
  <si>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</si>
  <si>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</si>
  <si>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</si>
  <si>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</si>
  <si>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</si>
  <si>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</si>
  <si>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</si>
  <si>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</si>
  <si>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</si>
  <si>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</si>
  <si>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</si>
  <si>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</si>
  <si>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</si>
  <si>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</si>
  <si>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</si>
  <si>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</si>
  <si>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</si>
  <si>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</si>
  <si>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</si>
  <si>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</si>
  <si>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</si>
  <si>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</si>
  <si>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</si>
  <si>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</si>
  <si>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</si>
  <si>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</si>
  <si>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</si>
  <si>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</si>
  <si>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</si>
  <si>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</si>
  <si>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</si>
  <si>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</si>
  <si>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</si>
  <si>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</si>
  <si>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</si>
  <si>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</si>
  <si>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</si>
  <si>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</si>
  <si>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</si>
  <si>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</si>
  <si>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</si>
  <si>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</si>
  <si>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</si>
  <si>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</si>
  <si>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</si>
  <si>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</si>
  <si>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</si>
  <si>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</si>
  <si>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</si>
  <si>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</si>
  <si>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</si>
  <si>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</si>
  <si>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</si>
  <si>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</si>
  <si>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</si>
  <si>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</si>
  <si>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</si>
  <si>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</si>
  <si>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</si>
  <si>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</si>
  <si>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</si>
  <si>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</si>
  <si>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</si>
  <si>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</si>
  <si>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</si>
  <si>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</si>
  <si>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</si>
  <si>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</si>
  <si>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</si>
  <si>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</si>
  <si>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</si>
  <si>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</si>
  <si>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</si>
  <si>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</si>
  <si>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</si>
  <si>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</si>
  <si>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</si>
  <si>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</si>
  <si>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</si>
  <si>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</si>
  <si>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</si>
  <si>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</si>
  <si>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</si>
  <si>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</si>
  <si>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</si>
  <si>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</si>
  <si>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</si>
  <si>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</si>
  <si>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</si>
  <si>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</si>
  <si>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</si>
  <si>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</si>
  <si>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</si>
  <si>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</si>
  <si>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</si>
  <si>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</si>
  <si>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</si>
  <si>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</si>
  <si>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</si>
  <si>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</si>
  <si>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</si>
  <si>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</si>
  <si>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</si>
  <si>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</si>
  <si>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</si>
  <si>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</si>
  <si>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</si>
  <si>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</si>
  <si>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</si>
  <si>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</si>
  <si>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</si>
  <si>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</si>
  <si>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</si>
  <si>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</si>
  <si>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</si>
  <si>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</si>
  <si>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</si>
  <si>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</si>
  <si>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</si>
  <si>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</si>
  <si>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</si>
  <si>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</si>
  <si>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</si>
  <si>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</si>
  <si>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</si>
  <si>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</si>
  <si>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</si>
  <si>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</si>
  <si>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</si>
  <si>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</si>
  <si>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</si>
  <si>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</si>
  <si>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</si>
  <si>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</si>
  <si>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</si>
  <si>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</si>
  <si>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</si>
  <si>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</si>
  <si>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</si>
  <si>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</si>
  <si>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</si>
  <si>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</si>
  <si>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</si>
  <si>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</si>
  <si>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</si>
  <si>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</si>
  <si>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</si>
  <si>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</si>
  <si>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</si>
  <si>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</si>
  <si>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</si>
  <si>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</si>
  <si>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</si>
  <si>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</si>
  <si>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</si>
  <si>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</si>
  <si>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</si>
  <si>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</si>
  <si>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</si>
  <si>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</si>
  <si>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</si>
  <si>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</si>
  <si>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</si>
  <si>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</si>
  <si>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</si>
  <si>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</si>
  <si>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</si>
  <si>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</si>
  <si>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</si>
  <si>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</si>
  <si>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</si>
  <si>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</si>
  <si>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</si>
  <si>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</si>
  <si>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</si>
  <si>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</si>
  <si>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</si>
  <si>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</si>
  <si>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</si>
  <si>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</si>
  <si>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</si>
  <si>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</si>
  <si>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</si>
  <si>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</si>
  <si>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</si>
  <si>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</si>
  <si>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</si>
  <si>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</si>
  <si>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</si>
  <si>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</si>
  <si>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</si>
  <si>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</si>
  <si>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</si>
  <si>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</si>
  <si>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</si>
  <si>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</si>
  <si>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</si>
  <si>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</si>
  <si>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</si>
  <si>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</si>
  <si>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</si>
  <si>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</si>
  <si>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</si>
  <si>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</si>
  <si>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</si>
  <si>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</si>
  <si>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</si>
  <si>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</si>
  <si>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</si>
  <si>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</si>
  <si>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</si>
  <si>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</si>
  <si>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</si>
  <si>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</si>
  <si>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</si>
  <si>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</si>
  <si>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</si>
  <si>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</si>
  <si>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</si>
  <si>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</si>
  <si>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</si>
  <si>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</si>
  <si>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</si>
  <si>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</si>
  <si>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</si>
  <si>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</si>
  <si>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</si>
  <si>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</si>
  <si>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</si>
  <si>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</si>
  <si>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</si>
  <si>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</si>
  <si>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</si>
  <si>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</si>
  <si>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</si>
  <si>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</si>
  <si>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</si>
  <si>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</si>
  <si>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</si>
  <si>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</si>
  <si>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</si>
  <si>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</si>
  <si>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</si>
  <si>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</si>
  <si>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</si>
  <si>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</si>
  <si>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</si>
  <si>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</si>
  <si>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</si>
  <si>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</si>
  <si>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</si>
  <si>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</si>
  <si>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</si>
  <si>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</si>
  <si>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</si>
  <si>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</si>
  <si>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</si>
  <si>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</si>
  <si>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</si>
  <si>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</si>
  <si>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</si>
  <si>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</si>
  <si>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</si>
  <si>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</si>
  <si>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</si>
  <si>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</si>
  <si>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</si>
  <si>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</si>
  <si>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</si>
  <si>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</si>
  <si>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</si>
  <si>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</si>
  <si>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</si>
  <si>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</si>
  <si>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</si>
  <si>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</si>
  <si>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</si>
  <si>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</si>
  <si>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</si>
  <si>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</si>
  <si>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</si>
  <si>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</si>
  <si>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</si>
  <si>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</si>
  <si>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</si>
  <si>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</si>
  <si>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</si>
  <si>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</si>
  <si>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</si>
  <si>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</si>
  <si>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</si>
  <si>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</si>
  <si>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</si>
  <si>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</si>
  <si>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</si>
  <si>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</si>
  <si>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</si>
  <si>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</si>
  <si>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</si>
  <si>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</si>
  <si>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</si>
  <si>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</si>
  <si>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</si>
  <si>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</si>
  <si>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</si>
  <si>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</si>
  <si>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</si>
  <si>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</si>
  <si>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</si>
  <si>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</si>
  <si>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</si>
  <si>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</si>
  <si>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</si>
  <si>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</si>
  <si>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</si>
  <si>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</si>
  <si>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</si>
  <si>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</si>
  <si>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</si>
  <si>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</si>
  <si>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</si>
  <si>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</si>
  <si>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</si>
  <si>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</si>
  <si>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</si>
  <si>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</si>
  <si>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</si>
  <si>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</si>
  <si>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</si>
  <si>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</si>
  <si>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</si>
  <si>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</si>
  <si>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</si>
  <si>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</si>
  <si>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</si>
  <si>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</si>
  <si>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</si>
  <si>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</si>
  <si>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</si>
  <si>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</si>
  <si>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</si>
  <si>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</si>
  <si>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</si>
  <si>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</si>
  <si>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</si>
  <si>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</si>
  <si>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</si>
  <si>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</si>
  <si>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</si>
  <si>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</si>
  <si>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</si>
  <si>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</si>
  <si>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</si>
  <si>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</si>
  <si>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</si>
  <si>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</si>
  <si>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</si>
  <si>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</si>
  <si>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</si>
  <si>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</si>
  <si>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</si>
  <si>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</si>
  <si>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</si>
  <si>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</si>
  <si>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</si>
  <si>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</si>
  <si>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</si>
  <si>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</si>
  <si>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</si>
  <si>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</si>
  <si>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</si>
  <si>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</si>
  <si>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</si>
  <si>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</si>
  <si>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</si>
  <si>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</si>
  <si>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</si>
  <si>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</si>
  <si>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</si>
  <si>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</si>
  <si>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</si>
  <si>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</si>
  <si>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</si>
  <si>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</si>
  <si>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</si>
  <si>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</si>
  <si>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</si>
  <si>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</si>
  <si>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</si>
  <si>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</si>
  <si>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</si>
  <si>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</si>
  <si>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</si>
  <si>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</si>
  <si>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</si>
  <si>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</si>
  <si>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</si>
  <si>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</si>
  <si>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</si>
  <si>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</si>
  <si>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</si>
  <si>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</si>
  <si>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</si>
  <si>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</si>
  <si>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</si>
  <si>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</si>
  <si>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</si>
  <si>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</si>
  <si>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</si>
  <si>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</si>
  <si>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</si>
  <si>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</si>
  <si>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</si>
  <si>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</si>
  <si>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</si>
  <si>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</si>
  <si>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</si>
  <si>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</si>
  <si>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</si>
  <si>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</si>
  <si>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</si>
  <si>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</si>
  <si>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</si>
  <si>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</si>
  <si>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</si>
  <si>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</si>
  <si>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</si>
  <si>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</si>
  <si>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</si>
  <si>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</si>
  <si>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</si>
  <si>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</si>
  <si>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</si>
  <si>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</si>
  <si>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</si>
  <si>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</si>
  <si>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</si>
  <si>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</si>
  <si>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</si>
  <si>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</si>
  <si>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</si>
  <si>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</si>
  <si>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</si>
  <si>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</si>
  <si>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</si>
  <si>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</si>
  <si>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</si>
  <si>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</si>
  <si>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</si>
  <si>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</si>
  <si>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</si>
  <si>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</si>
  <si>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</si>
  <si>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</si>
  <si>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</si>
  <si>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</si>
  <si>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</si>
  <si>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</si>
  <si>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</si>
  <si>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</si>
  <si>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</si>
  <si>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</si>
  <si>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</si>
  <si>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</si>
  <si>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</si>
  <si>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</si>
  <si>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</si>
  <si>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</si>
  <si>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</si>
  <si>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</si>
  <si>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</si>
  <si>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</si>
  <si>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</si>
  <si>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</si>
  <si>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</si>
  <si>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</si>
  <si>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</si>
  <si>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</si>
  <si>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</si>
  <si>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</si>
  <si>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</si>
  <si>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</si>
  <si>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</si>
  <si>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</si>
  <si>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</si>
  <si>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</si>
  <si>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</si>
  <si>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</si>
  <si>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</si>
  <si>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</si>
  <si>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</si>
  <si>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</si>
  <si>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</si>
  <si>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</si>
  <si>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</si>
  <si>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</si>
  <si>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</si>
  <si>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</si>
  <si>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</si>
  <si>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</si>
  <si>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</si>
  <si>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</si>
  <si>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</si>
  <si>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</si>
  <si>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</si>
  <si>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</si>
  <si>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</si>
  <si>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</si>
  <si>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</si>
  <si>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</si>
  <si>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</si>
  <si>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</si>
  <si>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</si>
  <si>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</si>
  <si>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</si>
  <si>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</si>
  <si>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</si>
  <si>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</si>
  <si>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</si>
  <si>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</si>
  <si>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</si>
  <si>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</si>
  <si>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</si>
  <si>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</si>
  <si>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</si>
  <si>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</si>
  <si>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</si>
  <si>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</si>
  <si>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</si>
  <si>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</si>
  <si>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</si>
  <si>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</si>
  <si>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</si>
  <si>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</si>
  <si>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</si>
  <si>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</si>
  <si>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</si>
  <si>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</si>
  <si>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</si>
  <si>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</si>
  <si>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</si>
  <si>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</si>
  <si>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</si>
  <si>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</si>
  <si>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</si>
  <si>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</si>
  <si>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</si>
  <si>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</si>
  <si>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</si>
  <si>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</si>
  <si>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</si>
  <si>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</si>
  <si>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</si>
  <si>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</si>
  <si>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</si>
  <si>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</si>
  <si>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</si>
  <si>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</si>
  <si>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</si>
  <si>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</si>
  <si>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</si>
  <si>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</si>
  <si>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</si>
  <si>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</si>
  <si>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</si>
  <si>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</si>
  <si>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</si>
  <si>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</si>
  <si>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</si>
  <si>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</si>
  <si>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</si>
  <si>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</si>
  <si>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</si>
  <si>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</si>
  <si>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</si>
  <si>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</si>
  <si>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</si>
  <si>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</si>
  <si>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</si>
  <si>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</si>
  <si>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</si>
  <si>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</si>
  <si>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</si>
  <si>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</si>
  <si>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</si>
  <si>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</si>
  <si>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</si>
  <si>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</si>
  <si>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</si>
  <si>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</si>
  <si>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</si>
  <si>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</si>
  <si>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</si>
  <si>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</si>
  <si>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</si>
  <si>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</si>
  <si>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</si>
  <si>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</si>
  <si>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</si>
  <si>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</si>
  <si>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</si>
  <si>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</si>
  <si>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</si>
  <si>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</si>
  <si>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</si>
  <si>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</si>
  <si>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</si>
  <si>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</si>
  <si>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</si>
  <si>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</si>
  <si>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</si>
  <si>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</si>
  <si>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</si>
  <si>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</si>
  <si>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</si>
  <si>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</si>
  <si>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</si>
  <si>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</si>
  <si>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</si>
  <si>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</si>
  <si>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</si>
  <si>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</si>
  <si>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</si>
  <si>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</si>
  <si>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</si>
  <si>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</si>
  <si>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</si>
  <si>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</si>
  <si>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</si>
  <si>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</si>
  <si>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</si>
  <si>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</si>
  <si>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</si>
  <si>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</si>
  <si>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</si>
  <si>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</si>
  <si>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</si>
  <si>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</si>
  <si>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</si>
  <si>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</si>
  <si>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</si>
  <si>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</si>
  <si>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</si>
  <si>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</si>
  <si>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</si>
  <si>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</si>
  <si>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</si>
  <si>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</si>
  <si>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</si>
  <si>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</si>
  <si>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</si>
  <si>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</si>
  <si>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</si>
  <si>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</si>
  <si>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</si>
  <si>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</si>
  <si>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</si>
  <si>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</si>
  <si>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</si>
  <si>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</si>
  <si>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</si>
  <si>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</si>
  <si>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</si>
  <si>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</si>
  <si>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</si>
  <si>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</si>
  <si>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</si>
  <si>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</si>
  <si>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</si>
  <si>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</si>
  <si>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</si>
  <si>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</si>
  <si>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</si>
  <si>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</si>
  <si>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</si>
  <si>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</si>
  <si>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</si>
  <si>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</si>
  <si>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</si>
  <si>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</si>
  <si>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</si>
  <si>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</si>
  <si>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</si>
  <si>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</si>
  <si>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</si>
  <si>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</si>
  <si>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</si>
  <si>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</si>
  <si>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</si>
  <si>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</si>
  <si>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</si>
  <si>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</si>
  <si>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</si>
  <si>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</si>
  <si>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</si>
  <si>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</si>
  <si>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</si>
  <si>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</si>
  <si>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</si>
  <si>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</si>
  <si>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</si>
  <si>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</si>
  <si>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</si>
  <si>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</si>
  <si>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</si>
  <si>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</si>
  <si>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</si>
  <si>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</si>
  <si>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</si>
  <si>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</si>
  <si>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</si>
  <si>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</si>
  <si>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</si>
  <si>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</si>
  <si>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</si>
  <si>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</si>
  <si>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</si>
  <si>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</si>
  <si>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</si>
  <si>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</si>
  <si>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</si>
  <si>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</si>
  <si>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</si>
  <si>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</si>
  <si>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</si>
  <si>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</si>
  <si>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</si>
  <si>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</si>
  <si>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</si>
  <si>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</si>
  <si>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</si>
  <si>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</si>
  <si>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</si>
  <si>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</si>
  <si>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</si>
  <si>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</si>
  <si>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</si>
  <si>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</si>
  <si>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</si>
  <si>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</si>
  <si>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</si>
  <si>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</si>
  <si>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</si>
  <si>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</si>
  <si>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</si>
  <si>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</si>
  <si>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</si>
  <si>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</si>
  <si>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</si>
  <si>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</si>
  <si>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</si>
  <si>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</si>
  <si>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</si>
  <si>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</si>
  <si>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</si>
  <si>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</si>
  <si>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</si>
  <si>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</si>
  <si>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</si>
  <si>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</si>
  <si>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</si>
  <si>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</si>
  <si>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</si>
  <si>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</si>
  <si>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</si>
  <si>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</si>
  <si>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</si>
  <si>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</si>
  <si>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</si>
  <si>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</si>
  <si>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</si>
  <si>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</si>
  <si>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</si>
  <si>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</si>
  <si>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</si>
  <si>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</si>
  <si>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</si>
  <si>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</si>
  <si>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</si>
  <si>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</si>
  <si>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</si>
  <si>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</si>
  <si>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</si>
  <si>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</si>
  <si>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</si>
  <si>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</si>
  <si>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</si>
  <si>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</si>
  <si>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</si>
  <si>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</si>
  <si>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</si>
  <si>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</si>
  <si>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</si>
  <si>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</si>
  <si>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</si>
  <si>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</si>
  <si>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</si>
  <si>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</si>
  <si>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</si>
  <si>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</si>
  <si>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</si>
  <si>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</si>
  <si>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</si>
  <si>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</si>
  <si>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</si>
  <si>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</si>
  <si>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</si>
  <si>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</si>
  <si>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</si>
  <si>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</si>
  <si>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</si>
  <si>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</si>
  <si>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</si>
  <si>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</si>
  <si>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</si>
  <si>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</si>
  <si>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</si>
  <si>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</si>
  <si>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</si>
  <si>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</si>
  <si>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</si>
  <si>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</si>
  <si>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</si>
  <si>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</si>
  <si>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</si>
  <si>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</si>
  <si>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</si>
  <si>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</si>
  <si>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</si>
  <si>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</si>
  <si>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</si>
  <si>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</si>
  <si>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</si>
  <si>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</si>
  <si>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</si>
  <si>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</si>
  <si>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</si>
  <si>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</si>
  <si>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</si>
  <si>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</si>
  <si>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</si>
  <si>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</si>
  <si>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</si>
  <si>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</si>
  <si>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</si>
  <si>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</si>
  <si>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</si>
  <si>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</si>
  <si>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</si>
  <si>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</si>
  <si>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</si>
  <si>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</si>
  <si>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</si>
  <si>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</si>
  <si>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</si>
  <si>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</si>
  <si>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</si>
  <si>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</si>
  <si>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</si>
  <si>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</si>
  <si>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</si>
  <si>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</si>
  <si>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</si>
  <si>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</si>
  <si>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</si>
  <si>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</si>
  <si>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</si>
  <si>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</si>
  <si>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</si>
  <si>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</si>
  <si>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</si>
  <si>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</si>
  <si>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</si>
  <si>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</si>
  <si>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</si>
  <si>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</si>
  <si>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</si>
  <si>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</si>
  <si>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</si>
  <si>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</si>
  <si>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</si>
  <si>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</si>
  <si>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</si>
  <si>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</si>
  <si>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</si>
  <si>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</si>
  <si>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</si>
  <si>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</si>
  <si>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</si>
  <si>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</si>
  <si>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</si>
  <si>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</si>
  <si>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</si>
  <si>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</si>
  <si>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</si>
  <si>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</si>
  <si>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</si>
  <si>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</si>
  <si>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</si>
  <si>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</si>
  <si>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</si>
  <si>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</si>
  <si>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</si>
  <si>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</si>
  <si>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</si>
  <si>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</si>
  <si>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</si>
  <si>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</si>
  <si>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</si>
  <si>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</si>
  <si>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</si>
  <si>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</si>
  <si>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</si>
  <si>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</si>
  <si>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</si>
  <si>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</si>
  <si>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</si>
  <si>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</si>
  <si>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</si>
  <si>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</si>
  <si>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</si>
  <si>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</si>
  <si>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</si>
  <si>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</si>
  <si>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</si>
  <si>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</si>
  <si>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</si>
  <si>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</si>
  <si>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</si>
  <si>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</si>
  <si>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</si>
  <si>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</si>
  <si>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</si>
  <si>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</si>
  <si>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</si>
  <si>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</si>
  <si>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</si>
  <si>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</si>
  <si>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</si>
  <si>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</si>
  <si>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</si>
  <si>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</si>
  <si>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</si>
  <si>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</si>
  <si>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</si>
  <si>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</si>
  <si>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</si>
  <si>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</si>
  <si>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</si>
  <si>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</si>
  <si>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</si>
  <si>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</si>
  <si>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</si>
  <si>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</si>
  <si>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</si>
  <si>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</si>
  <si>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</si>
  <si>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</si>
  <si>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</si>
  <si>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</si>
  <si>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</si>
  <si>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</si>
  <si>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</si>
  <si>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</si>
  <si>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</si>
  <si>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</si>
  <si>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</si>
  <si>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</si>
  <si>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</si>
  <si>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</si>
  <si>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</si>
  <si>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</si>
  <si>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</si>
  <si>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</si>
  <si>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</si>
  <si>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</si>
  <si>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</si>
  <si>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</si>
  <si>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</si>
  <si>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</si>
  <si>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</si>
  <si>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</si>
  <si>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</si>
  <si>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</si>
  <si>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</si>
  <si>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</si>
  <si>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</si>
  <si>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</si>
  <si>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</si>
  <si>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</si>
  <si>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</si>
  <si>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</si>
  <si>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</si>
  <si>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</si>
  <si>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</si>
  <si>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</si>
  <si>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</si>
  <si>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</si>
  <si>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</si>
  <si>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</si>
  <si>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</si>
  <si>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</si>
  <si>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</si>
  <si>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</si>
  <si>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</si>
  <si>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</si>
  <si>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</si>
  <si>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</si>
  <si>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</si>
  <si>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</si>
  <si>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</si>
  <si>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</si>
  <si>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</si>
  <si>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</si>
  <si>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</si>
  <si>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</si>
  <si>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</si>
  <si>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</si>
  <si>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</si>
  <si>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</si>
  <si>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</si>
  <si>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</si>
  <si>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</si>
  <si>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</si>
  <si>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</si>
  <si>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</si>
  <si>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</si>
  <si>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</si>
  <si>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</si>
  <si>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</si>
  <si>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</si>
  <si>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</si>
  <si>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</si>
  <si>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</si>
  <si>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</si>
  <si>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</si>
  <si>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</si>
  <si>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</si>
  <si>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</si>
  <si>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</si>
  <si>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</si>
  <si>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</si>
  <si>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</si>
  <si>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</si>
  <si>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</si>
  <si>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</si>
  <si>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</si>
  <si>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</si>
  <si>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</si>
  <si>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</si>
  <si>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</si>
  <si>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</si>
  <si>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</si>
  <si>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</si>
  <si>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</si>
  <si>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</si>
  <si>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</si>
  <si>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</si>
  <si>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</si>
  <si>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</si>
  <si>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</si>
  <si>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</si>
  <si>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</si>
  <si>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</si>
  <si>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</si>
  <si>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</si>
  <si>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</si>
  <si>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</si>
  <si>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</si>
  <si>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</si>
  <si>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</si>
  <si>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</si>
  <si>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</si>
  <si>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</si>
  <si>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</si>
  <si>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</si>
  <si>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</si>
  <si>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</si>
  <si>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</si>
  <si>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</si>
  <si>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</si>
  <si>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</si>
  <si>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</si>
  <si>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</si>
  <si>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</si>
  <si>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</si>
  <si>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</si>
  <si>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</si>
  <si>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</si>
  <si>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</si>
  <si>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</si>
  <si>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</si>
  <si>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</si>
  <si>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</si>
  <si>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</si>
  <si>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</si>
  <si>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</si>
  <si>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</si>
  <si>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</si>
  <si>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</si>
  <si>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</si>
  <si>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</si>
  <si>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</si>
  <si>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</si>
  <si>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</si>
  <si>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</si>
  <si>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</si>
  <si>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</si>
  <si>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</si>
  <si>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</si>
  <si>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</si>
  <si>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</si>
  <si>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</si>
  <si>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</si>
  <si>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</si>
  <si>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</si>
  <si>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</si>
  <si>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</si>
  <si>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</si>
  <si>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</si>
  <si>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</si>
  <si>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</si>
  <si>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</si>
  <si>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</si>
  <si>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</si>
  <si>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</si>
  <si>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</si>
  <si>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</si>
  <si>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</si>
  <si>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</si>
  <si>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</si>
  <si>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</si>
  <si>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</si>
  <si>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</si>
  <si>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</si>
  <si>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</si>
  <si>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</si>
  <si>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</si>
  <si>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</si>
  <si>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</si>
  <si>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</si>
  <si>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</si>
  <si>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</si>
  <si>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</si>
  <si>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</si>
  <si>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</si>
  <si>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</si>
  <si>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</si>
  <si>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</si>
  <si>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</si>
  <si>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</si>
  <si>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</si>
  <si>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</si>
  <si>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</si>
  <si>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</si>
  <si>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</si>
  <si>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</si>
  <si>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</si>
  <si>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</si>
  <si>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</si>
  <si>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</si>
  <si>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</si>
  <si>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</si>
  <si>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</si>
  <si>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</si>
  <si>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</si>
  <si>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</si>
  <si>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</si>
  <si>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</si>
  <si>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</si>
  <si>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</si>
  <si>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</si>
  <si>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</si>
  <si>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</si>
  <si>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</si>
  <si>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</si>
  <si>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</si>
  <si>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</si>
  <si>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</si>
  <si>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</si>
  <si>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</si>
  <si>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</si>
  <si>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</si>
  <si>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</si>
  <si>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</si>
  <si>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</si>
  <si>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</si>
  <si>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</si>
  <si>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</si>
  <si>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</si>
  <si>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</si>
  <si>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</si>
  <si>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</si>
  <si>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</si>
  <si>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</si>
  <si>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</si>
  <si>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</si>
  <si>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</si>
  <si>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</si>
  <si>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</si>
  <si>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</si>
  <si>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</si>
  <si>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</si>
  <si>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</si>
  <si>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</si>
  <si>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</si>
  <si>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</si>
  <si>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</si>
  <si>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</si>
  <si>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</si>
  <si>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</si>
  <si>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</si>
  <si>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</si>
  <si>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</si>
  <si>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</si>
  <si>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</si>
  <si>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</si>
  <si>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</si>
  <si>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</si>
  <si>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</si>
  <si>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</si>
  <si>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</si>
  <si>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</si>
  <si>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</si>
  <si>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</si>
  <si>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</si>
  <si>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</si>
  <si>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</si>
  <si>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</si>
  <si>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</si>
  <si>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</si>
  <si>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</si>
  <si>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</si>
  <si>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</si>
  <si>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</si>
  <si>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</si>
  <si>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</si>
  <si>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</si>
  <si>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</si>
  <si>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</si>
  <si>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</si>
  <si>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</si>
  <si>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</si>
  <si>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</si>
  <si>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</si>
  <si>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</si>
  <si>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</si>
  <si>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</si>
  <si>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</si>
  <si>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</si>
  <si>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</si>
  <si>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</si>
  <si>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</si>
  <si>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</si>
  <si>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</si>
  <si>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</si>
  <si>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</si>
  <si>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</si>
  <si>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</si>
  <si>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</si>
  <si>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</si>
  <si>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</si>
  <si>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</si>
  <si>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</si>
  <si>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</si>
  <si>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</si>
  <si>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</si>
  <si>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</si>
  <si>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</si>
  <si>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</si>
  <si>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</si>
  <si>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</si>
  <si>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</si>
  <si>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</si>
  <si>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</si>
  <si>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</si>
  <si>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</si>
  <si>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</si>
  <si>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</si>
  <si>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</si>
  <si>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</si>
  <si>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</si>
  <si>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</si>
  <si>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</si>
  <si>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</si>
  <si>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</si>
  <si>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</si>
  <si>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</si>
  <si>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</si>
  <si>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</si>
  <si>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</si>
  <si>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</si>
  <si>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</si>
  <si>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</si>
  <si>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</si>
  <si>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</si>
  <si>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</si>
  <si>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</si>
  <si>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</si>
  <si>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</si>
  <si>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</si>
  <si>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</si>
  <si>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</si>
  <si>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</si>
  <si>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</si>
  <si>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</si>
  <si>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</si>
  <si>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</si>
  <si>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</si>
  <si>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</si>
  <si>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</si>
  <si>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</si>
  <si>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</si>
  <si>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</si>
  <si>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</si>
  <si>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</si>
  <si>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</si>
  <si>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</si>
  <si>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</si>
  <si>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</si>
  <si>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</si>
  <si>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</si>
  <si>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</si>
  <si>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</si>
  <si>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</si>
  <si>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</si>
  <si>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</si>
  <si>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</si>
  <si>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</si>
  <si>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</si>
  <si>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</si>
  <si>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</si>
  <si>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</si>
  <si>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</si>
  <si>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</si>
  <si>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</si>
  <si>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</si>
  <si>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</si>
  <si>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</si>
  <si>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</si>
  <si>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</si>
  <si>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</si>
  <si>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</si>
  <si>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</si>
  <si>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</si>
  <si>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</si>
  <si>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</si>
  <si>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</si>
  <si>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</si>
  <si>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</si>
  <si>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</si>
  <si>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</si>
  <si>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</si>
  <si>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</si>
  <si>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</si>
  <si>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</si>
  <si>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</si>
  <si>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</si>
  <si>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</si>
  <si>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</si>
  <si>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</si>
  <si>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</si>
  <si>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</si>
  <si>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</si>
  <si>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</si>
  <si>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</si>
  <si>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</si>
  <si>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</si>
  <si>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</si>
  <si>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</si>
  <si>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</si>
  <si>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</si>
  <si>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</si>
  <si>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</si>
  <si>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</si>
  <si>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</si>
  <si>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</si>
  <si>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</si>
  <si>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</si>
  <si>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</si>
  <si>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</si>
  <si>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</si>
  <si>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</si>
  <si>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</si>
  <si>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</si>
  <si>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</si>
  <si>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</si>
  <si>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</si>
  <si>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</si>
  <si>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</si>
  <si>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</si>
  <si>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</si>
  <si>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</si>
  <si>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</si>
  <si>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</si>
  <si>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</si>
  <si>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</si>
  <si>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</si>
  <si>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</si>
  <si>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</si>
  <si>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</si>
  <si>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</si>
  <si>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</si>
  <si>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</si>
  <si>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</si>
  <si>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</si>
  <si>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</si>
  <si>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</si>
  <si>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</si>
  <si>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</si>
  <si>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</si>
  <si>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</si>
  <si>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</si>
  <si>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</si>
  <si>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</si>
  <si>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</si>
  <si>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</si>
  <si>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</si>
  <si>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</si>
  <si>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</si>
  <si>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</si>
  <si>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</si>
  <si>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</si>
  <si>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</si>
  <si>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</si>
  <si>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</si>
  <si>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</si>
  <si>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</si>
  <si>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</si>
  <si>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</si>
  <si>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</si>
  <si>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</si>
  <si>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</si>
  <si>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</si>
  <si>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</si>
  <si>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</si>
  <si>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</si>
  <si>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</si>
  <si>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</si>
  <si>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</si>
  <si>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</si>
  <si>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</si>
  <si>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</si>
  <si>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</si>
  <si>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</si>
  <si>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</si>
  <si>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</si>
  <si>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</si>
  <si>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</si>
  <si>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</si>
  <si>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</si>
  <si>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</si>
  <si>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</si>
  <si>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</si>
  <si>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</si>
  <si>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</si>
  <si>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</si>
  <si>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</si>
  <si>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</si>
  <si>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</si>
  <si>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</si>
  <si>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</si>
  <si>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</si>
  <si>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</si>
  <si>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</si>
  <si>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</si>
  <si>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</si>
  <si>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</si>
  <si>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</si>
  <si>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</si>
  <si>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</si>
  <si>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</si>
  <si>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</si>
  <si>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</si>
  <si>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</si>
  <si>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</si>
  <si>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</si>
  <si>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</si>
  <si>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</si>
  <si>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</si>
  <si>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</si>
  <si>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</si>
  <si>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</si>
  <si>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</si>
  <si>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</si>
  <si>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</si>
  <si>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</si>
  <si>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</si>
  <si>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</si>
  <si>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</si>
  <si>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</si>
  <si>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</si>
  <si>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</si>
  <si>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</si>
  <si>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</si>
  <si>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</si>
  <si>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</si>
  <si>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</si>
  <si>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</si>
  <si>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</si>
  <si>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</si>
  <si>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</si>
  <si>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</si>
  <si>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</si>
  <si>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</si>
  <si>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</si>
  <si>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</si>
  <si>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</si>
  <si>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</si>
  <si>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</si>
  <si>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</si>
  <si>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</si>
  <si>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</si>
  <si>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</si>
  <si>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</si>
  <si>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</si>
  <si>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</si>
  <si>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</si>
  <si>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</si>
  <si>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</si>
  <si>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</si>
  <si>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</si>
  <si>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</si>
  <si>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</si>
  <si>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</si>
  <si>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</si>
  <si>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</si>
  <si>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</si>
  <si>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</si>
  <si>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</si>
  <si>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</si>
  <si>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</si>
  <si>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</si>
  <si>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</si>
  <si>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</si>
  <si>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</si>
  <si>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</si>
  <si>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</si>
  <si>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</si>
  <si>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</si>
  <si>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</si>
  <si>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</si>
  <si>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</si>
  <si>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</si>
  <si>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</si>
  <si>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</si>
  <si>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</si>
  <si>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</si>
  <si>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</si>
  <si>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</si>
  <si>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</si>
  <si>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</si>
  <si>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</si>
  <si>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</si>
  <si>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</si>
  <si>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</si>
  <si>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</si>
  <si>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</si>
  <si>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</si>
  <si>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</si>
  <si>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</si>
  <si>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</si>
  <si>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</si>
  <si>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</si>
  <si>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</si>
  <si>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</si>
  <si>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</si>
  <si>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</si>
  <si>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</si>
  <si>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</si>
  <si>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</si>
  <si>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</si>
  <si>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</si>
  <si>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</si>
  <si>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</si>
  <si>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</si>
  <si>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</si>
  <si>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</si>
  <si>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</si>
  <si>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</si>
  <si>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</si>
  <si>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</si>
  <si>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</si>
  <si>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</si>
  <si>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</si>
  <si>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</si>
  <si>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</si>
  <si>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</si>
  <si>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</si>
  <si>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</si>
  <si>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</si>
  <si>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</si>
  <si>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</si>
  <si>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</si>
  <si>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</si>
  <si>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</si>
  <si>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</si>
  <si>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</si>
  <si>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</si>
  <si>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</si>
  <si>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</si>
  <si>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</si>
  <si>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</si>
  <si>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</si>
  <si>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</si>
  <si>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</si>
  <si>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</si>
  <si>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</si>
  <si>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</si>
  <si>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</si>
  <si>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</si>
  <si>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</si>
  <si>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</si>
  <si>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</si>
  <si>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</si>
  <si>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</si>
  <si>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</si>
  <si>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</si>
  <si>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</si>
  <si>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</si>
  <si>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</si>
  <si>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</si>
  <si>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</si>
  <si>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</si>
  <si>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</si>
  <si>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</si>
  <si>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</si>
  <si>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</si>
  <si>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</si>
  <si>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</si>
  <si>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</si>
  <si>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</si>
  <si>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</si>
  <si>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</si>
  <si>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</si>
  <si>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</si>
  <si>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</si>
  <si>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</si>
  <si>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</si>
  <si>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</si>
  <si>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</si>
  <si>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</si>
  <si>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</si>
  <si>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</si>
  <si>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</si>
  <si>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</si>
  <si>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</si>
  <si>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</si>
  <si>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</si>
  <si>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</si>
  <si>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</si>
  <si>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</si>
  <si>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</si>
  <si>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</si>
  <si>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</si>
  <si>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</si>
  <si>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</si>
  <si>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</si>
  <si>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</si>
  <si>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</si>
  <si>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</si>
  <si>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</si>
  <si>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</si>
  <si>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</si>
  <si>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</si>
  <si>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</si>
  <si>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</si>
  <si>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</si>
  <si>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</si>
  <si>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</si>
  <si>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</si>
  <si>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</si>
  <si>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</si>
  <si>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</si>
  <si>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</si>
  <si>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</si>
  <si>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</si>
  <si>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</si>
  <si>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</si>
  <si>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</si>
  <si>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</si>
  <si>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</si>
  <si>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</si>
  <si>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</si>
  <si>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</si>
  <si>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</si>
  <si>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</si>
  <si>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</si>
  <si>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</si>
  <si>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</si>
  <si>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</si>
  <si>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</si>
  <si>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</si>
  <si>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</si>
  <si>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</si>
  <si>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</si>
  <si>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</si>
  <si>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</si>
  <si>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</si>
  <si>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</si>
  <si>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</si>
  <si>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</si>
  <si>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</si>
  <si>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</si>
  <si>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</si>
  <si>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</si>
  <si>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</si>
  <si>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</si>
  <si>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</si>
  <si>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</si>
  <si>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</si>
  <si>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</si>
  <si>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</si>
  <si>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</si>
  <si>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</si>
  <si>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</si>
  <si>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</si>
  <si>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</si>
  <si>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</si>
  <si>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</si>
  <si>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</si>
  <si>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</si>
  <si>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</si>
  <si>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</si>
  <si>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</si>
  <si>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</si>
  <si>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</si>
  <si>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</si>
  <si>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</si>
  <si>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</si>
  <si>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</si>
  <si>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</si>
  <si>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</si>
  <si>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</si>
  <si>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</si>
  <si>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</si>
  <si>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</si>
  <si>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</si>
  <si>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</si>
  <si>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</si>
  <si>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</si>
  <si>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</si>
  <si>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</si>
  <si>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</si>
  <si>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</si>
  <si>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</si>
  <si>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</si>
  <si>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</si>
  <si>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</si>
  <si>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</si>
  <si>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</si>
  <si>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</si>
  <si>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</si>
  <si>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</si>
  <si>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</si>
  <si>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</si>
  <si>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</si>
  <si>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</si>
  <si>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</si>
  <si>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</si>
  <si>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</si>
  <si>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</si>
  <si>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</si>
  <si>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</si>
  <si>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</si>
  <si>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</si>
  <si>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</si>
  <si>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</si>
  <si>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</si>
  <si>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</si>
  <si>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</si>
  <si>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</si>
  <si>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</si>
  <si>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</si>
  <si>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</si>
  <si>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</si>
  <si>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</si>
  <si>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</si>
  <si>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</si>
  <si>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</si>
  <si>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</si>
  <si>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</si>
  <si>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</si>
  <si>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</si>
  <si>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</si>
  <si>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</si>
  <si>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</si>
  <si>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</si>
  <si>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</si>
  <si>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</si>
  <si>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</si>
  <si>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</si>
  <si>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</si>
  <si>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</si>
  <si>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</si>
  <si>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</si>
  <si>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</si>
  <si>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</si>
  <si>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</si>
  <si>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</si>
  <si>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</si>
  <si>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</si>
  <si>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</si>
  <si>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</si>
  <si>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</si>
  <si>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</si>
  <si>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</si>
  <si>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</si>
  <si>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</si>
  <si>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</si>
  <si>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</si>
  <si>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</si>
  <si>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</si>
  <si>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</si>
  <si>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</si>
  <si>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</si>
  <si>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</si>
  <si>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</si>
  <si>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</si>
  <si>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</si>
  <si>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</si>
  <si>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</si>
  <si>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</si>
  <si>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</si>
  <si>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</si>
  <si>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</si>
  <si>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</si>
  <si>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</si>
  <si>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</si>
  <si>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</si>
  <si>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</si>
  <si>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</si>
  <si>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</si>
  <si>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</si>
  <si>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</si>
  <si>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</si>
  <si>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</si>
  <si>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</si>
  <si>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</si>
  <si>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</si>
  <si>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</si>
  <si>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</si>
  <si>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</si>
  <si>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</si>
  <si>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</si>
  <si>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</si>
  <si>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</si>
  <si>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</si>
  <si>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</si>
  <si>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</si>
  <si>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</si>
  <si>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</si>
  <si>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</si>
  <si>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</si>
  <si>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</si>
  <si>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</si>
  <si>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</si>
  <si>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</si>
  <si>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</si>
  <si>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</si>
  <si>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</si>
  <si>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</si>
  <si>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</si>
  <si>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</si>
  <si>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</si>
  <si>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</si>
  <si>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</si>
  <si>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</si>
  <si>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</si>
  <si>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</si>
  <si>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</si>
  <si>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</si>
  <si>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</si>
  <si>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</si>
  <si>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</si>
  <si>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</si>
  <si>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</si>
  <si>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</si>
  <si>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</si>
  <si>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</si>
  <si>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</si>
  <si>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</si>
  <si>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</si>
  <si>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</si>
  <si>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</si>
  <si>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</si>
  <si>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</si>
  <si>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</si>
  <si>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</si>
  <si>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</si>
  <si>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</si>
  <si>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</si>
  <si>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</si>
  <si>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</si>
  <si>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</si>
  <si>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</si>
  <si>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</si>
  <si>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</si>
  <si>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</si>
  <si>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</si>
  <si>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</si>
  <si>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</si>
  <si>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</si>
  <si>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</si>
  <si>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</si>
  <si>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</si>
  <si>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</si>
  <si>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</si>
  <si>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</si>
  <si>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</si>
  <si>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</si>
  <si>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</si>
  <si>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</si>
  <si>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</si>
  <si>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</si>
  <si>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</si>
  <si>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</si>
  <si>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</si>
  <si>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</si>
  <si>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</si>
  <si>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</si>
  <si>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</si>
  <si>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</si>
  <si>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</si>
  <si>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</si>
  <si>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</si>
  <si>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</si>
  <si>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</si>
  <si>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</si>
  <si>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</si>
  <si>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</si>
  <si>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</si>
  <si>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</si>
  <si>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</si>
  <si>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</si>
  <si>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</si>
  <si>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</si>
  <si>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</si>
  <si>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</si>
  <si>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</si>
  <si>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</si>
  <si>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</si>
  <si>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</si>
  <si>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</si>
  <si>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</si>
  <si>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</si>
  <si>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</si>
  <si>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</si>
  <si>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</si>
  <si>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</si>
  <si>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</si>
  <si>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</si>
  <si>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</si>
  <si>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</si>
  <si>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</si>
  <si>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</si>
  <si>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</si>
  <si>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</si>
  <si>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</si>
  <si>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</si>
  <si>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</si>
  <si>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</si>
  <si>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</si>
  <si>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</si>
  <si>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</si>
  <si>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</si>
  <si>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</si>
  <si>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</si>
  <si>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</si>
  <si>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</si>
  <si>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</si>
  <si>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</si>
  <si>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</si>
  <si>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</si>
  <si>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</si>
  <si>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</si>
  <si>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</si>
  <si>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</si>
  <si>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</si>
  <si>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</si>
  <si>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</si>
  <si>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</si>
  <si>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</si>
  <si>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</si>
  <si>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</si>
  <si>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</si>
  <si>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</si>
  <si>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</si>
  <si>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</si>
  <si>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</si>
  <si>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</si>
  <si>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</si>
  <si>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</si>
  <si>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</si>
  <si>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</si>
  <si>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</si>
  <si>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</si>
  <si>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</si>
  <si>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</si>
  <si>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</si>
  <si>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</si>
  <si>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</si>
  <si>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</si>
  <si>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</si>
  <si>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</si>
  <si>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</si>
  <si>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</si>
  <si>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</si>
  <si>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</si>
  <si>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</si>
  <si>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</si>
  <si>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</si>
  <si>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</si>
  <si>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</si>
  <si>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</si>
  <si>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</si>
  <si>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</si>
  <si>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</si>
  <si>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</si>
  <si>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</si>
  <si>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</si>
  <si>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</si>
  <si>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</si>
  <si>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</si>
  <si>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</si>
  <si>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</si>
  <si>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</si>
  <si>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</si>
  <si>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</si>
  <si>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</si>
  <si>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</si>
  <si>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</si>
  <si>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</si>
  <si>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</si>
  <si>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</si>
  <si>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</si>
  <si>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</si>
  <si>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</si>
  <si>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</si>
  <si>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</si>
  <si>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</si>
  <si>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</si>
  <si>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</si>
  <si>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</si>
  <si>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</si>
  <si>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</si>
  <si>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</si>
  <si>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</si>
  <si>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</si>
  <si>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</si>
  <si>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</si>
  <si>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</si>
  <si>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</si>
  <si>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</si>
  <si>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</si>
  <si>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</si>
  <si>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</si>
  <si>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</si>
  <si>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</si>
  <si>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</si>
  <si>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</si>
  <si>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</si>
  <si>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</si>
  <si>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</si>
  <si>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</si>
  <si>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</si>
  <si>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</si>
  <si>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</si>
  <si>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</si>
  <si>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</si>
  <si>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</si>
  <si>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</si>
  <si>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</si>
  <si>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</si>
  <si>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</si>
  <si>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</si>
  <si>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</si>
  <si>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</si>
  <si>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</si>
  <si>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</si>
  <si>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</si>
  <si>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</si>
  <si>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</si>
  <si>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</si>
  <si>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</si>
  <si>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</si>
  <si>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</si>
  <si>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</si>
  <si>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</si>
  <si>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</si>
  <si>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</si>
  <si>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</si>
  <si>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</si>
  <si>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</si>
  <si>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</si>
  <si>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</si>
  <si>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</si>
  <si>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</si>
  <si>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</si>
  <si>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</si>
  <si>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</si>
  <si>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</si>
  <si>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</si>
  <si>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</si>
  <si>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</si>
  <si>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</si>
  <si>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</si>
  <si>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</si>
  <si>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</si>
  <si>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</si>
  <si>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</si>
  <si>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</si>
  <si>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</si>
  <si>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</si>
  <si>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</si>
  <si>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</si>
  <si>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</si>
  <si>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</si>
  <si>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</si>
  <si>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</si>
  <si>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</si>
  <si>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</si>
  <si>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</si>
  <si>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</si>
  <si>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</si>
  <si>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</si>
  <si>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</si>
  <si>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</si>
  <si>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</si>
  <si>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</si>
  <si>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</si>
  <si>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</si>
  <si>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</si>
  <si>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</si>
  <si>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</si>
  <si>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</si>
  <si>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</si>
  <si>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</si>
  <si>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</si>
  <si>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</si>
  <si>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</si>
  <si>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</si>
  <si>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</si>
  <si>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</si>
  <si>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</si>
  <si>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</si>
  <si>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</si>
  <si>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</si>
  <si>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</si>
  <si>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</si>
  <si>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</si>
  <si>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</si>
  <si>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</si>
  <si>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</si>
  <si>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</si>
  <si>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</si>
  <si>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</si>
  <si>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</si>
  <si>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</si>
  <si>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</si>
  <si>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</si>
  <si>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</si>
  <si>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</si>
  <si>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</si>
  <si>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</si>
  <si>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</si>
  <si>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</si>
  <si>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</si>
  <si>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</si>
  <si>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</si>
  <si>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</si>
  <si>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</si>
  <si>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</si>
  <si>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</si>
  <si>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</si>
  <si>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</si>
  <si>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</si>
  <si>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</si>
  <si>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</si>
  <si>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</si>
  <si>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</si>
  <si>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</si>
  <si>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</si>
  <si>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</si>
  <si>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</si>
  <si>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</si>
  <si>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</si>
  <si>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</si>
  <si>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</si>
  <si>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</si>
  <si>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</si>
  <si>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</si>
  <si>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</si>
  <si>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</si>
  <si>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</si>
  <si>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</si>
  <si>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</si>
  <si>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</si>
  <si>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</si>
  <si>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</si>
  <si>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</si>
  <si>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</si>
  <si>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</si>
  <si>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</si>
  <si>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</si>
  <si>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</si>
  <si>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</si>
  <si>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</si>
  <si>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</si>
  <si>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</si>
  <si>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</si>
  <si>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</si>
  <si>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</si>
  <si>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</si>
  <si>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</si>
  <si>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</si>
  <si>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</si>
  <si>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</si>
  <si>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</si>
  <si>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</si>
  <si>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</si>
  <si>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</si>
  <si>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</si>
  <si>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</si>
  <si>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</si>
  <si>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</si>
  <si>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</si>
  <si>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</si>
  <si>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</si>
  <si>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</si>
  <si>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</si>
  <si>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</si>
  <si>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</si>
  <si>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</si>
  <si>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</si>
  <si>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</si>
  <si>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</si>
  <si>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</si>
  <si>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</si>
  <si>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</si>
  <si>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</si>
  <si>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</si>
  <si>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</si>
  <si>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</si>
  <si>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</si>
  <si>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</si>
  <si>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</si>
  <si>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</si>
  <si>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</si>
  <si>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</si>
  <si>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</si>
  <si>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</si>
  <si>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</si>
  <si>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</si>
  <si>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</si>
  <si>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</si>
  <si>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</si>
  <si>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</si>
  <si>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</si>
  <si>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</si>
  <si>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</si>
  <si>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</si>
  <si>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</si>
  <si>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</si>
  <si>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</si>
  <si>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</si>
  <si>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</si>
  <si>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</si>
  <si>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</si>
  <si>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</si>
  <si>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</si>
  <si>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</si>
  <si>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</si>
  <si>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</si>
  <si>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</si>
  <si>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</si>
  <si>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</si>
  <si>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</si>
  <si>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</si>
  <si>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</si>
  <si>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</si>
  <si>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</si>
  <si>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</si>
  <si>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</si>
  <si>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</si>
  <si>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</si>
  <si>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</si>
  <si>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</si>
  <si>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</si>
  <si>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</si>
  <si>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</si>
  <si>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</si>
  <si>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</si>
  <si>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</si>
  <si>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</si>
  <si>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</si>
  <si>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</si>
  <si>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</si>
  <si>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</si>
  <si>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</si>
  <si>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</si>
  <si>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</si>
  <si>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</si>
  <si>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</si>
  <si>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</si>
  <si>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</si>
  <si>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</si>
  <si>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</si>
  <si>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</si>
  <si>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</si>
  <si>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</si>
  <si>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</si>
  <si>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</si>
  <si>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</si>
  <si>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</si>
  <si>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</si>
  <si>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</si>
  <si>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</si>
  <si>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</si>
  <si>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</si>
  <si>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</si>
  <si>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</si>
  <si>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</si>
  <si>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</si>
  <si>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</si>
  <si>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</si>
  <si>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</si>
  <si>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</si>
  <si>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</si>
  <si>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</si>
  <si>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</si>
  <si>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</si>
  <si>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</si>
  <si>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</si>
  <si>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</si>
  <si>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</si>
  <si>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</si>
  <si>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</si>
  <si>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</si>
  <si>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</si>
  <si>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</si>
  <si>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</si>
  <si>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</si>
  <si>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</si>
  <si>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</si>
  <si>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</si>
  <si>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</si>
  <si>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</si>
  <si>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</si>
  <si>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</si>
  <si>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</si>
  <si>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</si>
  <si>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</si>
  <si>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</si>
  <si>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</si>
  <si>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</si>
  <si>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</si>
  <si>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</si>
  <si>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</si>
  <si>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</si>
  <si>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</si>
  <si>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</si>
  <si>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</si>
  <si>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</si>
  <si>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</si>
  <si>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</si>
  <si>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</si>
  <si>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</si>
  <si>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</si>
  <si>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</si>
  <si>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</si>
  <si>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</si>
  <si>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</si>
  <si>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</si>
  <si>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</si>
  <si>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</si>
  <si>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</si>
  <si>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</si>
  <si>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</si>
  <si>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</si>
  <si>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</si>
  <si>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</si>
  <si>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</si>
  <si>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</si>
  <si>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</si>
  <si>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</si>
  <si>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</si>
  <si>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</si>
  <si>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</si>
  <si>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</si>
  <si>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</si>
  <si>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</si>
  <si>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</si>
  <si>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</si>
  <si>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</si>
  <si>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</si>
  <si>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</si>
  <si>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</si>
  <si>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</si>
  <si>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</si>
  <si>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</si>
  <si>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</si>
  <si>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</si>
  <si>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</si>
  <si>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</si>
  <si>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</si>
  <si>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</si>
  <si>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</si>
  <si>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</si>
  <si>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</si>
  <si>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</si>
  <si>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</si>
  <si>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</si>
  <si>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</si>
  <si>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</si>
  <si>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</si>
  <si>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</si>
  <si>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</si>
  <si>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</si>
  <si>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</si>
  <si>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</si>
  <si>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</si>
  <si>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</si>
  <si>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</si>
  <si>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</si>
  <si>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</si>
  <si>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</si>
  <si>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</si>
  <si>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</si>
  <si>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</si>
  <si>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</si>
  <si>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</si>
  <si>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</si>
  <si>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</si>
  <si>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</si>
  <si>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</si>
  <si>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</si>
  <si>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</si>
  <si>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</si>
  <si>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</si>
  <si>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</si>
  <si>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</si>
  <si>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</si>
  <si>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</si>
  <si>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</si>
  <si>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</si>
  <si>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</si>
  <si>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</si>
  <si>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</si>
  <si>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</si>
  <si>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</si>
  <si>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</si>
  <si>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</si>
  <si>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</si>
  <si>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</si>
  <si>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</si>
  <si>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</si>
  <si>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</si>
  <si>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</si>
  <si>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</si>
  <si>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</si>
  <si>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</si>
  <si>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</si>
  <si>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</si>
  <si>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</si>
  <si>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</si>
  <si>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</si>
  <si>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</si>
  <si>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</si>
  <si>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</si>
  <si>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</si>
  <si>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</si>
  <si>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</si>
  <si>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</si>
  <si>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</si>
  <si>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</si>
  <si>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</si>
  <si>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</si>
  <si>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</si>
  <si>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</si>
  <si>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</si>
  <si>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</si>
  <si>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</si>
  <si>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</si>
  <si>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</si>
  <si>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</si>
  <si>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</si>
  <si>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</si>
  <si>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</si>
  <si>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</si>
  <si>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</si>
  <si>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</si>
  <si>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</si>
  <si>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</si>
  <si>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</si>
  <si>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</si>
  <si>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</si>
  <si>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</si>
  <si>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</si>
  <si>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</si>
  <si>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</si>
  <si>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</si>
  <si>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</si>
  <si>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</si>
  <si>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</si>
  <si>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</si>
  <si>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</si>
  <si>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</si>
  <si>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</si>
  <si>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</si>
  <si>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</si>
  <si>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</si>
  <si>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</si>
  <si>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</si>
  <si>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</si>
  <si>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</si>
  <si>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</si>
  <si>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</si>
  <si>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</si>
  <si>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</si>
  <si>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</si>
  <si>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</si>
  <si>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</si>
  <si>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</si>
  <si>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</si>
  <si>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</si>
  <si>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</si>
  <si>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</si>
  <si>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</si>
  <si>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</si>
  <si>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</si>
  <si>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</si>
  <si>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</si>
  <si>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</si>
  <si>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</si>
  <si>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</si>
  <si>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</si>
  <si>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</si>
  <si>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</si>
  <si>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</si>
  <si>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</si>
  <si>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</si>
  <si>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</si>
  <si>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</si>
  <si>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</si>
  <si>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</si>
  <si>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</si>
  <si>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</si>
  <si>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</si>
  <si>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</si>
  <si>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</si>
  <si>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</si>
  <si>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</si>
  <si>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</si>
  <si>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</si>
  <si>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</si>
  <si>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</si>
  <si>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</si>
  <si>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</si>
  <si>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</si>
  <si>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</si>
  <si>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</si>
  <si>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</si>
  <si>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</si>
  <si>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</si>
  <si>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</si>
  <si>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</si>
  <si>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</si>
  <si>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</si>
  <si>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</si>
  <si>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</si>
  <si>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</si>
  <si>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</si>
  <si>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</si>
  <si>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</si>
  <si>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</si>
  <si>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</si>
  <si>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</si>
  <si>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</si>
  <si>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</si>
  <si>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</si>
  <si>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</si>
  <si>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</si>
  <si>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</si>
  <si>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</si>
  <si>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</si>
  <si>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</si>
  <si>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</si>
  <si>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</si>
  <si>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</si>
  <si>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</si>
  <si>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</si>
  <si>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</si>
  <si>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</si>
  <si>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</si>
  <si>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</si>
  <si>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</si>
  <si>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</si>
  <si>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</si>
  <si>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</si>
  <si>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</si>
  <si>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</si>
  <si>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</si>
  <si>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</si>
  <si>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</si>
  <si>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</si>
  <si>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</si>
  <si>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</si>
  <si>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</si>
  <si>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</si>
  <si>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</si>
  <si>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</si>
  <si>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</si>
  <si>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</si>
  <si>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</si>
  <si>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</si>
  <si>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</si>
  <si>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</si>
  <si>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</si>
  <si>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</si>
  <si>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</si>
  <si>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</si>
  <si>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</si>
  <si>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</si>
  <si>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</si>
  <si>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</si>
  <si>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</si>
  <si>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</si>
  <si>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</si>
  <si>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</si>
  <si>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</si>
  <si>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</si>
  <si>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</si>
  <si>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</si>
  <si>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</si>
  <si>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</si>
  <si>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</si>
  <si>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</si>
  <si>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</si>
  <si>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</si>
  <si>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</si>
  <si>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</si>
  <si>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</si>
  <si>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</si>
  <si>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</si>
  <si>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</si>
  <si>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</si>
  <si>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</si>
  <si>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</si>
  <si>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</si>
  <si>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</si>
  <si>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</si>
  <si>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</si>
  <si>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</si>
  <si>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</si>
  <si>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</si>
  <si>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</si>
  <si>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</si>
  <si>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</si>
  <si>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</si>
  <si>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</si>
  <si>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</si>
  <si>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</si>
  <si>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</si>
  <si>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</si>
  <si>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</si>
  <si>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</si>
  <si>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</si>
  <si>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</si>
  <si>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</si>
  <si>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</si>
  <si>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</si>
  <si>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</si>
  <si>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</si>
  <si>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</si>
  <si>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</si>
  <si>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</si>
  <si>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</si>
  <si>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</si>
  <si>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</si>
  <si>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</si>
  <si>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</si>
  <si>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</si>
  <si>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</si>
  <si>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</si>
  <si>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</si>
  <si>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</si>
  <si>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</si>
  <si>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</si>
  <si>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</si>
  <si>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</si>
  <si>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</si>
  <si>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</si>
  <si>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</si>
  <si>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</si>
  <si>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</si>
  <si>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</si>
  <si>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</si>
  <si>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</si>
  <si>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</si>
  <si>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</si>
  <si>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</si>
  <si>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</si>
  <si>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</si>
  <si>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</si>
  <si>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</si>
  <si>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</si>
  <si>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</si>
  <si>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</si>
  <si>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</si>
  <si>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</si>
  <si>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</si>
  <si>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</si>
  <si>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</si>
  <si>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</si>
  <si>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</si>
  <si>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</si>
  <si>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</si>
  <si>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</si>
  <si>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</si>
  <si>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</si>
  <si>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</si>
  <si>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</si>
  <si>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</si>
  <si>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</si>
  <si>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</si>
  <si>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</si>
  <si>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</si>
  <si>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</si>
  <si>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</si>
  <si>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</si>
  <si>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</si>
  <si>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</si>
  <si>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</si>
  <si>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</si>
  <si>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</si>
  <si>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</si>
  <si>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</si>
  <si>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</si>
  <si>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</si>
  <si>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</si>
  <si>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</si>
  <si>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</si>
  <si>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</si>
  <si>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</si>
  <si>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</si>
  <si>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</si>
  <si>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</si>
  <si>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</si>
  <si>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</si>
  <si>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</si>
  <si>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</si>
  <si>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</si>
  <si>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</si>
  <si>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</si>
  <si>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</si>
  <si>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</si>
  <si>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</si>
  <si>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</si>
  <si>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</si>
  <si>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</si>
  <si>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</si>
  <si>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</si>
  <si>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</si>
  <si>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</si>
  <si>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</si>
  <si>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</si>
  <si>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</si>
  <si>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</si>
  <si>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</si>
  <si>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</si>
  <si>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</si>
  <si>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</si>
  <si>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</si>
  <si>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</si>
  <si>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</si>
  <si>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</si>
  <si>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</si>
  <si>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</si>
  <si>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</si>
  <si>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</si>
  <si>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</si>
  <si>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</si>
  <si>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</si>
  <si>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</si>
  <si>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</si>
  <si>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</si>
  <si>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</si>
  <si>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</si>
  <si>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</si>
  <si>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</si>
  <si>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</si>
  <si>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</si>
  <si>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</si>
  <si>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</si>
  <si>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</si>
  <si>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</si>
  <si>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</si>
  <si>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</si>
  <si>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</si>
  <si>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</si>
  <si>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</si>
  <si>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</si>
  <si>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</si>
  <si>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</si>
  <si>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</si>
  <si>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</si>
  <si>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</si>
  <si>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</si>
  <si>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</si>
  <si>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</si>
  <si>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</si>
  <si>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</si>
  <si>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</si>
  <si>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</si>
  <si>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</si>
  <si>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</si>
  <si>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</si>
  <si>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</si>
  <si>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</si>
  <si>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</si>
  <si>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</si>
  <si>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</si>
  <si>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</si>
  <si>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</si>
  <si>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</si>
  <si>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</si>
  <si>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</si>
  <si>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</si>
  <si>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</si>
  <si>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</si>
  <si>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</si>
  <si>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</si>
  <si>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</si>
  <si>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</si>
  <si>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</si>
  <si>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</si>
  <si>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</si>
  <si>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</si>
  <si>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</si>
  <si>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</si>
  <si>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</si>
  <si>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</si>
  <si>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</si>
  <si>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</si>
  <si>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</si>
  <si>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</si>
  <si>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</si>
  <si>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</si>
  <si>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</si>
  <si>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</si>
  <si>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</si>
  <si>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</si>
  <si>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</si>
  <si>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</si>
  <si>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</si>
  <si>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</si>
  <si>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</si>
  <si>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</si>
  <si>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</si>
  <si>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</si>
  <si>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</si>
  <si>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</si>
  <si>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</si>
  <si>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</si>
  <si>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</si>
  <si>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</si>
  <si>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</si>
  <si>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</si>
  <si>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</si>
  <si>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</si>
  <si>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</si>
  <si>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</si>
  <si>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</si>
  <si>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</si>
  <si>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</si>
  <si>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</si>
  <si>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</si>
  <si>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</si>
  <si>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</si>
  <si>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</si>
  <si>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</si>
  <si>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</si>
  <si>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</si>
  <si>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</si>
  <si>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</si>
  <si>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</si>
  <si>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</si>
  <si>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</si>
  <si>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</si>
  <si>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</si>
  <si>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</si>
  <si>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</si>
  <si>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</si>
  <si>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</si>
  <si>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</si>
  <si>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</si>
  <si>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</si>
  <si>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</si>
  <si>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</si>
  <si>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</si>
  <si>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</si>
  <si>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</si>
  <si>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</si>
  <si>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</si>
  <si>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</si>
  <si>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</si>
  <si>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</si>
  <si>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</si>
  <si>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</si>
  <si>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</si>
  <si>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</si>
  <si>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</si>
  <si>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</si>
  <si>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</si>
  <si>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</si>
  <si>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</si>
  <si>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</si>
  <si>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</si>
  <si>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</si>
  <si>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</si>
  <si>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</si>
  <si>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</si>
  <si>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</si>
  <si>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</si>
  <si>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</si>
  <si>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</si>
  <si>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</si>
  <si>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</si>
  <si>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</si>
  <si>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</si>
  <si>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</si>
  <si>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</si>
  <si>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</si>
  <si>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</si>
  <si>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</si>
  <si>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</si>
  <si>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</si>
  <si>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</si>
  <si>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</si>
  <si>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</si>
  <si>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</si>
  <si>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</si>
  <si>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</si>
  <si>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</si>
  <si>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</si>
  <si>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</si>
  <si>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</si>
  <si>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</si>
  <si>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</si>
  <si>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</si>
  <si>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</si>
  <si>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</si>
  <si>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</si>
  <si>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</si>
  <si>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</si>
  <si>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</si>
  <si>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</si>
  <si>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</si>
  <si>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</si>
  <si>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</si>
  <si>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</si>
  <si>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</si>
  <si>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</si>
  <si>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</si>
  <si>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</si>
  <si>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</si>
  <si>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</si>
  <si>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</si>
  <si>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</si>
  <si>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</si>
  <si>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</si>
  <si>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</si>
  <si>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</si>
  <si>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</si>
  <si>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</si>
  <si>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</si>
  <si>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</si>
  <si>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</si>
  <si>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</si>
  <si>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</si>
  <si>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</si>
  <si>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</si>
  <si>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</si>
  <si>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</si>
  <si>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</si>
  <si>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</si>
  <si>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</si>
  <si>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</si>
  <si>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</si>
  <si>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</si>
  <si>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</si>
  <si>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</si>
  <si>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</si>
  <si>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</si>
  <si>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</si>
  <si>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</si>
  <si>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</si>
  <si>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</si>
  <si>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</si>
  <si>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</si>
  <si>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</si>
  <si>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</si>
  <si>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</si>
  <si>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</si>
  <si>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</si>
  <si>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</si>
  <si>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</si>
  <si>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</si>
  <si>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</si>
  <si>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</si>
  <si>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</si>
  <si>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</si>
  <si>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</si>
  <si>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</si>
  <si>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</si>
  <si>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</si>
  <si>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</si>
  <si>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</si>
  <si>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</si>
  <si>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</si>
  <si>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</si>
  <si>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</si>
  <si>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</si>
  <si>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</si>
  <si>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</si>
  <si>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</si>
  <si>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</si>
  <si>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</si>
  <si>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</si>
  <si>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</si>
  <si>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</si>
  <si>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</si>
  <si>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</si>
  <si>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</si>
  <si>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</si>
  <si>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</si>
  <si>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</si>
  <si>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</si>
  <si>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</si>
  <si>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</si>
  <si>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</si>
  <si>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</si>
  <si>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</si>
  <si>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</si>
  <si>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</si>
  <si>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</si>
  <si>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</si>
  <si>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</si>
  <si>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</si>
  <si>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</si>
  <si>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</si>
  <si>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</si>
  <si>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</si>
  <si>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</si>
  <si>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</si>
  <si>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</si>
  <si>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</si>
  <si>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</si>
  <si>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</si>
  <si>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</si>
  <si>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</si>
  <si>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</si>
  <si>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</si>
  <si>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</si>
  <si>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</si>
  <si>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</si>
  <si>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</si>
  <si>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</si>
  <si>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</si>
  <si>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</si>
  <si>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</si>
  <si>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</si>
  <si>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</si>
  <si>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</si>
  <si>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</si>
  <si>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</si>
  <si>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</si>
  <si>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</si>
  <si>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</si>
  <si>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</si>
  <si>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</si>
  <si>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</si>
  <si>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</si>
  <si>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</si>
  <si>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</si>
  <si>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</si>
  <si>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</si>
  <si>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</si>
  <si>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</si>
  <si>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</si>
  <si>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</si>
  <si>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</si>
  <si>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</si>
  <si>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</si>
  <si>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</si>
  <si>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</si>
  <si>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</si>
  <si>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</si>
  <si>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</si>
  <si>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</si>
  <si>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</si>
  <si>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</si>
  <si>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</si>
  <si>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</si>
  <si>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</si>
  <si>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</si>
  <si>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</si>
  <si>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</si>
  <si>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</si>
  <si>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</si>
  <si>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</si>
  <si>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</si>
  <si>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</si>
  <si>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</si>
  <si>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</si>
  <si>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</si>
  <si>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</si>
  <si>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</si>
  <si>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</si>
  <si>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</si>
  <si>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</si>
  <si>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</si>
  <si>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</si>
  <si>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</si>
  <si>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</si>
  <si>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</si>
  <si>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</si>
  <si>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</si>
  <si>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</si>
  <si>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</si>
  <si>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</si>
  <si>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</si>
  <si>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</si>
  <si>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</si>
  <si>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</si>
  <si>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</si>
  <si>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</si>
  <si>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</si>
  <si>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</si>
  <si>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</si>
  <si>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</si>
  <si>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</si>
  <si>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</si>
  <si>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</si>
  <si>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</si>
  <si>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</si>
  <si>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</si>
  <si>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</si>
  <si>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</si>
  <si>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</si>
  <si>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</si>
  <si>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</si>
  <si>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</si>
  <si>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</si>
  <si>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</si>
  <si>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</si>
  <si>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</si>
  <si>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</si>
  <si>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</si>
  <si>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</si>
  <si>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</si>
  <si>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</si>
  <si>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</si>
  <si>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</si>
  <si>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</si>
  <si>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</si>
  <si>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</si>
  <si>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</si>
  <si>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</si>
  <si>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</si>
  <si>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</si>
  <si>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</si>
  <si>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</si>
  <si>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</si>
  <si>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</si>
  <si>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</si>
  <si>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</si>
  <si>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</si>
  <si>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</si>
  <si>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</si>
  <si>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</si>
  <si>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</si>
  <si>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</si>
  <si>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</si>
  <si>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</si>
  <si>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</si>
  <si>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</si>
  <si>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</si>
  <si>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</si>
  <si>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</si>
  <si>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</si>
  <si>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</si>
  <si>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</si>
  <si>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</si>
  <si>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</si>
  <si>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</si>
  <si>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</si>
  <si>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</si>
  <si>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</si>
  <si>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</si>
  <si>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</si>
  <si>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</si>
  <si>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</si>
  <si>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</si>
  <si>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</si>
  <si>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</si>
  <si>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</si>
  <si>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</si>
  <si>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</si>
  <si>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</si>
  <si>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</si>
  <si>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</si>
  <si>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</si>
  <si>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</si>
  <si>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</si>
  <si>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</si>
  <si>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</si>
  <si>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</si>
  <si>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</si>
  <si>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</si>
  <si>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</si>
  <si>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</si>
  <si>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</si>
  <si>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</si>
  <si>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</si>
  <si>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</si>
  <si>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</si>
  <si>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</si>
  <si>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</si>
  <si>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</si>
  <si>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</si>
  <si>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</si>
  <si>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</si>
  <si>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</si>
  <si>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</si>
  <si>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</si>
  <si>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</si>
  <si>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</si>
  <si>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</si>
  <si>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</si>
  <si>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</si>
  <si>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</si>
  <si>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</si>
  <si>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</si>
  <si>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</si>
  <si>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</si>
  <si>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</si>
  <si>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</si>
  <si>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</si>
  <si>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</si>
  <si>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</si>
  <si>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</si>
  <si>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</si>
  <si>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</si>
  <si>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</si>
  <si>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</si>
  <si>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</si>
  <si>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</si>
  <si>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</si>
  <si>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</si>
  <si>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</si>
  <si>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</si>
  <si>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</si>
  <si>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</si>
  <si>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</si>
  <si>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</si>
  <si>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</si>
  <si>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</si>
  <si>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</si>
  <si>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</si>
  <si>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</si>
  <si>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</si>
  <si>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</si>
  <si>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</si>
  <si>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</si>
  <si>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</si>
  <si>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</si>
  <si>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</si>
  <si>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</si>
  <si>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</si>
  <si>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</si>
  <si>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</si>
  <si>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</si>
  <si>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</si>
  <si>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</si>
  <si>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</si>
  <si>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</si>
  <si>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</si>
  <si>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</si>
  <si>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</si>
  <si>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</si>
  <si>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</si>
  <si>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</si>
  <si>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</si>
  <si>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</si>
  <si>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</si>
  <si>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</si>
  <si>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</si>
  <si>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</si>
  <si>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</si>
  <si>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</si>
  <si>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</si>
  <si>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</si>
  <si>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</si>
  <si>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</si>
  <si>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</si>
  <si>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</si>
  <si>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</si>
  <si>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</si>
  <si>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</si>
  <si>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</si>
  <si>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</si>
  <si>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</si>
  <si>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</si>
  <si>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</si>
  <si>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</si>
  <si>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</si>
  <si>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</si>
  <si>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</si>
  <si>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</si>
  <si>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</si>
  <si>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</si>
  <si>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</si>
  <si>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</si>
  <si>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</si>
  <si>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</si>
  <si>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</si>
  <si>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</si>
  <si>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</si>
  <si>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</si>
  <si>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</si>
  <si>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</si>
  <si>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</si>
  <si>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</si>
  <si>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</si>
  <si>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</si>
  <si>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</si>
  <si>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</si>
  <si>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</si>
  <si>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</si>
  <si>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</si>
  <si>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</si>
  <si>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</si>
  <si>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</si>
  <si>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</si>
  <si>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</si>
  <si>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</si>
  <si>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</si>
  <si>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</si>
  <si>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</si>
  <si>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</si>
  <si>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</si>
  <si>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</si>
  <si>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</si>
  <si>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</si>
  <si>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</si>
  <si>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</si>
  <si>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</si>
  <si>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</si>
  <si>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</si>
  <si>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</si>
  <si>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</si>
  <si>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</si>
  <si>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</si>
  <si>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</si>
  <si>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</si>
  <si>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</si>
  <si>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</si>
  <si>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</si>
  <si>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</si>
  <si>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</si>
  <si>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</si>
  <si>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</si>
  <si>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</si>
  <si>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</si>
  <si>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</si>
  <si>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</si>
  <si>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</si>
  <si>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</si>
  <si>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</si>
  <si>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</si>
  <si>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</si>
  <si>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</si>
  <si>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</si>
  <si>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</si>
  <si>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</si>
  <si>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</si>
  <si>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</si>
  <si>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</si>
  <si>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</si>
  <si>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</si>
  <si>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</si>
  <si>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</si>
  <si>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</si>
  <si>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</si>
  <si>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</si>
  <si>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</si>
  <si>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</si>
  <si>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</si>
  <si>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</si>
  <si>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</si>
  <si>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</si>
  <si>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</si>
  <si>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</si>
  <si>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</si>
  <si>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</si>
  <si>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</si>
  <si>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</si>
  <si>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</si>
  <si>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</si>
  <si>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</si>
  <si>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</si>
  <si>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</si>
  <si>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</si>
  <si>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</si>
  <si>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</si>
  <si>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</si>
  <si>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</si>
  <si>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</si>
  <si>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</si>
  <si>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</si>
  <si>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</si>
  <si>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</si>
  <si>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</si>
  <si>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</si>
  <si>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</si>
  <si>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</si>
  <si>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</si>
  <si>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</si>
  <si>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</si>
  <si>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</si>
  <si>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</si>
  <si>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</si>
  <si>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</si>
  <si>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</si>
  <si>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</si>
  <si>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</si>
  <si>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</si>
  <si>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</si>
  <si>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</si>
  <si>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</si>
  <si>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</si>
  <si>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</si>
  <si>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</si>
  <si>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</si>
  <si>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</si>
  <si>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</si>
  <si>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</si>
  <si>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</si>
  <si>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</si>
  <si>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</si>
  <si>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</si>
  <si>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</si>
  <si>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</si>
  <si>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</si>
  <si>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</si>
  <si>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</si>
  <si>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</si>
  <si>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</si>
  <si>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</si>
  <si>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</si>
  <si>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</si>
  <si>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</si>
  <si>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</si>
  <si>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</si>
  <si>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</si>
  <si>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</si>
  <si>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</si>
  <si>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</si>
  <si>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</si>
  <si>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</si>
  <si>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</si>
  <si>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</si>
  <si>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</si>
  <si>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</si>
  <si>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</si>
  <si>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</si>
  <si>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</si>
  <si>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</si>
  <si>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</si>
  <si>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</si>
  <si>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</si>
  <si>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</si>
  <si>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</si>
  <si>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</si>
  <si>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</si>
  <si>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</si>
  <si>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</si>
  <si>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</si>
  <si>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</si>
  <si>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</si>
  <si>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</si>
  <si>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</si>
  <si>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</si>
  <si>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</si>
  <si>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</si>
  <si>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</si>
  <si>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</si>
  <si>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</si>
  <si>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</si>
  <si>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</si>
  <si>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</si>
  <si>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</si>
  <si>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</si>
  <si>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</si>
  <si>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</si>
  <si>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</si>
  <si>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</si>
  <si>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</si>
  <si>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</si>
  <si>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</si>
  <si>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</si>
  <si>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</si>
  <si>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</si>
  <si>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</si>
  <si>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</si>
  <si>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</si>
  <si>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</si>
  <si>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</si>
  <si>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</si>
  <si>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</si>
  <si>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</si>
  <si>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</si>
  <si>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</si>
  <si>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</si>
  <si>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</si>
  <si>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</si>
  <si>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</si>
  <si>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</si>
  <si>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</si>
  <si>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</si>
  <si>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</si>
  <si>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</si>
  <si>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</si>
  <si>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</si>
  <si>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</si>
  <si>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</si>
  <si>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</si>
  <si>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</si>
  <si>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</si>
  <si>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</si>
  <si>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</si>
  <si>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</si>
  <si>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</si>
  <si>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</si>
  <si>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</si>
  <si>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</si>
  <si>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</si>
  <si>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</si>
  <si>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</si>
  <si>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</si>
  <si>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</si>
  <si>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</si>
  <si>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</si>
  <si>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</si>
  <si>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</si>
  <si>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</si>
  <si>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</si>
  <si>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</si>
  <si>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</si>
  <si>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</si>
  <si>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</si>
  <si>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</si>
  <si>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</si>
  <si>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</si>
  <si>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</si>
  <si>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</si>
  <si>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</si>
  <si>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</si>
  <si>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</si>
  <si>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</si>
  <si>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</si>
  <si>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</si>
  <si>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</si>
  <si>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</si>
  <si>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</si>
  <si>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</si>
  <si>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</si>
  <si>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</si>
  <si>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</si>
  <si>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</si>
  <si>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</si>
  <si>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</si>
  <si>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</si>
  <si>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</si>
  <si>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</si>
  <si>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</si>
  <si>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</si>
  <si>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</si>
  <si>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</si>
  <si>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</si>
  <si>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</si>
  <si>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</si>
  <si>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</si>
  <si>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</si>
  <si>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</si>
  <si>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</si>
  <si>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</si>
  <si>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</si>
  <si>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</si>
  <si>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</si>
  <si>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</si>
  <si>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</si>
  <si>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</si>
  <si>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</si>
  <si>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</si>
  <si>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</si>
  <si>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</si>
  <si>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</si>
  <si>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</si>
  <si>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</si>
  <si>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</si>
  <si>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</si>
  <si>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</si>
  <si>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</si>
  <si>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</si>
  <si>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</si>
  <si>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</si>
  <si>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</si>
  <si>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</si>
  <si>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</si>
  <si>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</si>
  <si>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</si>
  <si>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</si>
  <si>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</si>
  <si>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</si>
  <si>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</si>
  <si>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</si>
  <si>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</si>
  <si>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</si>
  <si>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</si>
  <si>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</si>
  <si>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</si>
  <si>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</si>
  <si>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</si>
  <si>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</si>
  <si>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</si>
  <si>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</si>
  <si>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</si>
  <si>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</si>
  <si>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</si>
  <si>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</si>
  <si>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</si>
  <si>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</si>
  <si>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</si>
  <si>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</si>
  <si>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</si>
  <si>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</si>
  <si>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</si>
  <si>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</si>
  <si>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</si>
  <si>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</si>
  <si>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</si>
  <si>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</si>
  <si>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</si>
  <si>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</si>
  <si>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</si>
  <si>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</si>
  <si>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</si>
  <si>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</si>
  <si>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</si>
  <si>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</si>
  <si>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</si>
  <si>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</si>
  <si>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</si>
  <si>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</si>
  <si>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</si>
  <si>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</si>
  <si>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</si>
  <si>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</si>
  <si>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</si>
  <si>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</si>
  <si>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</si>
  <si>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</si>
  <si>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</si>
  <si>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</si>
  <si>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</si>
  <si>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</si>
  <si>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</si>
  <si>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</si>
  <si>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</si>
  <si>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</si>
  <si>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</si>
  <si>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</si>
  <si>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</si>
  <si>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</si>
  <si>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</si>
  <si>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</si>
  <si>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</si>
  <si>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</si>
  <si>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</si>
  <si>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</si>
  <si>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</si>
  <si>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</si>
  <si>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</si>
  <si>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</si>
  <si>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</si>
  <si>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</si>
  <si>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</si>
  <si>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</si>
  <si>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</si>
  <si>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</si>
  <si>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</si>
  <si>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</si>
  <si>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</si>
  <si>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</si>
  <si>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</si>
  <si>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</si>
  <si>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</si>
  <si>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</si>
  <si>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</si>
  <si>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</si>
  <si>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</si>
  <si>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</si>
  <si>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</si>
  <si>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</si>
  <si>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</si>
  <si>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</si>
  <si>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</si>
  <si>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</si>
  <si>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</si>
  <si>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</si>
  <si>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</si>
  <si>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</si>
  <si>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</si>
  <si>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</si>
  <si>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</si>
  <si>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</si>
  <si>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</si>
  <si>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</si>
  <si>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</si>
  <si>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</si>
  <si>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</si>
  <si>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</si>
  <si>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</si>
  <si>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</si>
  <si>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</si>
  <si>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</si>
  <si>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</si>
  <si>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</si>
  <si>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</si>
  <si>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</si>
  <si>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</si>
  <si>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</si>
  <si>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</si>
  <si>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</si>
  <si>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</si>
  <si>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</si>
  <si>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</si>
  <si>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</si>
  <si>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</si>
  <si>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</si>
  <si>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</si>
  <si>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</si>
  <si>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</si>
  <si>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</si>
  <si>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</si>
  <si>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</si>
  <si>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</si>
  <si>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</si>
  <si>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</si>
  <si>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</si>
  <si>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</si>
  <si>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</si>
  <si>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</si>
  <si>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</si>
  <si>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</si>
  <si>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</si>
  <si>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</si>
  <si>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</si>
  <si>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</si>
  <si>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</si>
  <si>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</si>
  <si>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</si>
  <si>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</si>
  <si>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</si>
  <si>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</si>
  <si>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</si>
  <si>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</si>
  <si>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</si>
  <si>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</si>
  <si>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</si>
  <si>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</si>
  <si>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</si>
  <si>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</si>
  <si>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</si>
  <si>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</si>
  <si>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</si>
  <si>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</si>
  <si>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</si>
  <si>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</si>
  <si>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</si>
  <si>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</si>
  <si>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</si>
  <si>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</si>
  <si>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</si>
  <si>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</si>
  <si>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</si>
  <si>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</si>
  <si>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</si>
  <si>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</si>
  <si>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</si>
  <si>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</si>
  <si>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</si>
  <si>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</si>
  <si>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</si>
  <si>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</si>
  <si>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</si>
  <si>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</si>
  <si>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</si>
  <si>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</si>
  <si>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</si>
  <si>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</si>
  <si>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</si>
  <si>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</si>
  <si>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</si>
  <si>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</si>
  <si>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</si>
  <si>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</si>
  <si>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</si>
  <si>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</si>
  <si>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</si>
  <si>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</si>
  <si>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</si>
  <si>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</si>
  <si>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</si>
  <si>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</si>
  <si>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</si>
  <si>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</si>
  <si>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</si>
  <si>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</si>
  <si>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</si>
  <si>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</si>
  <si>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</si>
  <si>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</si>
  <si>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</si>
  <si>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</si>
  <si>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</si>
  <si>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</si>
  <si>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</si>
  <si>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</si>
  <si>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</si>
  <si>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</si>
  <si>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</si>
  <si>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</si>
  <si>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</si>
  <si>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</si>
  <si>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</si>
  <si>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</si>
  <si>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</si>
  <si>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</si>
  <si>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</si>
  <si>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</si>
  <si>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</si>
  <si>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</si>
  <si>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</si>
  <si>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</si>
  <si>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</si>
  <si>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</si>
  <si>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</si>
  <si>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</si>
  <si>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</si>
  <si>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</si>
  <si>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</si>
  <si>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</si>
  <si>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</si>
  <si>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</si>
  <si>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</si>
  <si>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</si>
  <si>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</si>
  <si>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</si>
  <si>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</si>
  <si>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</si>
  <si>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</si>
  <si>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</si>
  <si>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</si>
  <si>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</si>
  <si>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</si>
  <si>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</si>
  <si>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</si>
  <si>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</si>
  <si>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</si>
  <si>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</si>
  <si>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</si>
  <si>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</si>
  <si>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</si>
  <si>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</si>
  <si>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</si>
  <si>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</si>
  <si>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</si>
  <si>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</si>
  <si>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</si>
  <si>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</si>
  <si>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</si>
  <si>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</si>
  <si>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</si>
  <si>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</si>
  <si>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</si>
  <si>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</si>
  <si>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</si>
  <si>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</si>
  <si>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</si>
  <si>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</si>
  <si>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</si>
  <si>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</si>
  <si>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</si>
  <si>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</si>
  <si>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</si>
  <si>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</si>
  <si>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</si>
  <si>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</si>
  <si>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</si>
  <si>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</si>
  <si>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</si>
  <si>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</si>
  <si>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</si>
  <si>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</si>
  <si>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</si>
  <si>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</si>
  <si>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</si>
  <si>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</si>
  <si>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</si>
  <si>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</si>
  <si>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</si>
  <si>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</si>
  <si>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</si>
  <si>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</si>
  <si>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</si>
  <si>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</si>
  <si>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</si>
  <si>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</si>
  <si>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</si>
  <si>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</si>
  <si>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</si>
  <si>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</si>
  <si>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</si>
  <si>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</si>
  <si>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</si>
  <si>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</si>
  <si>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</si>
  <si>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</si>
  <si>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</si>
  <si>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</si>
  <si>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</si>
  <si>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</si>
  <si>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</si>
  <si>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</si>
  <si>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</si>
  <si>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</si>
  <si>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</si>
  <si>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</si>
  <si>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</si>
  <si>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</si>
  <si>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</si>
  <si>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</si>
  <si>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</si>
  <si>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</si>
  <si>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</si>
  <si>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</si>
  <si>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</si>
  <si>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</si>
  <si>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</si>
  <si>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</si>
  <si>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</si>
  <si>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</si>
  <si>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</si>
  <si>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</si>
  <si>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</si>
  <si>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</si>
  <si>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</si>
  <si>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</si>
  <si>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</si>
  <si>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</si>
  <si>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</si>
  <si>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</si>
  <si>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</si>
  <si>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</si>
  <si>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</si>
  <si>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</si>
  <si>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</si>
  <si>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</si>
  <si>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</si>
  <si>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</si>
  <si>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</si>
  <si>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</si>
  <si>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</si>
  <si>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</si>
  <si>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</si>
  <si>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</si>
  <si>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</si>
  <si>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</si>
  <si>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</si>
  <si>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</si>
  <si>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</si>
  <si>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</si>
  <si>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</si>
  <si>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</si>
  <si>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</si>
  <si>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</si>
  <si>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</si>
  <si>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</si>
  <si>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</si>
  <si>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</si>
  <si>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</si>
  <si>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</si>
  <si>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</si>
  <si>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</si>
  <si>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</si>
  <si>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</si>
  <si>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</si>
  <si>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</si>
  <si>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</si>
  <si>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</si>
  <si>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</si>
  <si>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</si>
  <si>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</si>
  <si>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</si>
  <si>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</si>
  <si>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</si>
  <si>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</si>
  <si>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</si>
  <si>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</si>
  <si>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</si>
  <si>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</si>
  <si>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</si>
  <si>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</si>
  <si>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</si>
  <si>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</si>
  <si>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</si>
  <si>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</si>
  <si>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</si>
  <si>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</si>
  <si>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</si>
  <si>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</si>
  <si>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</si>
  <si>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</si>
  <si>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</si>
  <si>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</si>
  <si>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</si>
  <si>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</si>
  <si>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</si>
  <si>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</si>
  <si>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</si>
  <si>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</si>
  <si>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</si>
  <si>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</si>
  <si>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</si>
  <si>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</si>
  <si>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</si>
  <si>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</si>
  <si>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</si>
  <si>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</si>
  <si>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</si>
  <si>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</si>
  <si>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</si>
  <si>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</si>
  <si>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</si>
  <si>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</si>
  <si>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</si>
  <si>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</si>
  <si>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</si>
  <si>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</si>
  <si>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</si>
  <si>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</si>
  <si>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</si>
  <si>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</si>
  <si>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</si>
  <si>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</si>
  <si>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</si>
  <si>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</si>
  <si>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</si>
  <si>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</si>
  <si>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</si>
  <si>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</si>
  <si>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</si>
  <si>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</si>
  <si>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</si>
  <si>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</si>
  <si>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</si>
  <si>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</si>
  <si>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</si>
  <si>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</si>
  <si>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</si>
  <si>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</si>
  <si>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</si>
  <si>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</si>
  <si>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</si>
  <si>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</si>
  <si>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</si>
  <si>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</si>
  <si>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</si>
  <si>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</si>
  <si>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</si>
  <si>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</si>
  <si>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</si>
  <si>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</si>
  <si>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</si>
  <si>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</si>
  <si>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</si>
  <si>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</si>
  <si>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</si>
  <si>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</si>
  <si>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</si>
  <si>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</si>
  <si>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</si>
  <si>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</si>
  <si>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</si>
  <si>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</si>
  <si>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</si>
  <si>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</si>
  <si>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</si>
  <si>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</si>
  <si>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</si>
  <si>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</si>
  <si>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</si>
  <si>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</si>
  <si>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</si>
  <si>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</si>
  <si>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</si>
  <si>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</si>
  <si>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</si>
  <si>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</si>
  <si>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</si>
  <si>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</si>
  <si>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</si>
  <si>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</si>
  <si>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</si>
  <si>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</si>
  <si>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</si>
  <si>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</si>
  <si>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</si>
  <si>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</si>
  <si>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</si>
  <si>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</si>
  <si>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</si>
  <si>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</si>
  <si>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</si>
  <si>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</si>
  <si>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</si>
  <si>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</si>
  <si>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</si>
  <si>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</si>
  <si>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</si>
  <si>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</si>
  <si>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</si>
  <si>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</si>
  <si>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</si>
  <si>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</si>
  <si>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</si>
  <si>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</si>
  <si>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</si>
  <si>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</si>
  <si>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</si>
  <si>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</si>
  <si>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</si>
  <si>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</si>
  <si>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</si>
  <si>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</si>
  <si>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</si>
  <si>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</si>
  <si>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</si>
  <si>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</si>
  <si>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</si>
  <si>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</si>
  <si>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</si>
  <si>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</si>
  <si>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</si>
  <si>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</si>
  <si>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</si>
  <si>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</si>
  <si>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</si>
  <si>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</si>
  <si>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</si>
  <si>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</si>
  <si>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</si>
  <si>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</si>
  <si>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</si>
  <si>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</si>
  <si>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</si>
  <si>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</si>
  <si>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</si>
  <si>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</si>
  <si>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</si>
  <si>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</si>
  <si>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</si>
  <si>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</si>
  <si>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</si>
  <si>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</si>
  <si>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</si>
  <si>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</si>
  <si>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</si>
  <si>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</si>
  <si>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</si>
  <si>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</si>
  <si>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</si>
  <si>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</si>
  <si>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</si>
  <si>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</si>
  <si>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</si>
  <si>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</si>
  <si>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</si>
  <si>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</si>
  <si>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</si>
  <si>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</si>
  <si>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</si>
  <si>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</si>
  <si>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</si>
  <si>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</si>
  <si>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</si>
  <si>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</si>
  <si>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</si>
  <si>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</si>
  <si>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</si>
  <si>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</si>
  <si>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</si>
  <si>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</si>
  <si>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</si>
  <si>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</si>
  <si>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</si>
  <si>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</si>
  <si>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</si>
  <si>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</si>
  <si>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</si>
  <si>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</si>
  <si>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</si>
  <si>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</si>
  <si>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</si>
  <si>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</si>
  <si>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</si>
  <si>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</si>
  <si>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</si>
  <si>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</si>
  <si>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</si>
  <si>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</si>
  <si>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</si>
  <si>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</si>
  <si>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</si>
  <si>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</si>
  <si>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</si>
  <si>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</si>
  <si>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</si>
  <si>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</si>
  <si>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</si>
  <si>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</si>
  <si>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</si>
  <si>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</si>
  <si>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</si>
  <si>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</si>
  <si>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</si>
  <si>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</si>
  <si>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</si>
  <si>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</si>
  <si>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</si>
  <si>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</si>
  <si>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</si>
  <si>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</si>
  <si>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</si>
  <si>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</si>
  <si>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</si>
  <si>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</si>
  <si>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</si>
  <si>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</si>
  <si>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</si>
  <si>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</si>
  <si>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</si>
  <si>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</si>
  <si>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</si>
  <si>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</si>
  <si>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</si>
  <si>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</si>
  <si>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</si>
  <si>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</si>
  <si>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</si>
  <si>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</si>
  <si>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</si>
  <si>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</si>
  <si>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</si>
  <si>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</si>
  <si>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</si>
  <si>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</si>
  <si>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</si>
  <si>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</si>
  <si>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</si>
  <si>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</si>
  <si>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</si>
  <si>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</si>
  <si>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</si>
  <si>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</si>
  <si>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</si>
  <si>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</si>
  <si>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</si>
  <si>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</si>
  <si>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</si>
  <si>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</si>
  <si>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</si>
  <si>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</si>
  <si>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</si>
  <si>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</si>
  <si>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</si>
  <si>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</si>
  <si>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</si>
  <si>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</si>
  <si>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</si>
  <si>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</si>
  <si>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</si>
  <si>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</si>
  <si>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</si>
  <si>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</si>
  <si>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</si>
  <si>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</si>
  <si>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</si>
  <si>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</si>
  <si>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</si>
  <si>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</si>
  <si>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</si>
  <si>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</si>
  <si>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</si>
  <si>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</si>
  <si>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</si>
  <si>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</si>
  <si>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</si>
  <si>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</si>
  <si>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</si>
  <si>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</si>
  <si>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</si>
  <si>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</si>
  <si>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</si>
  <si>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</si>
  <si>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</si>
  <si>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</si>
  <si>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</si>
  <si>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</si>
  <si>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</si>
  <si>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</si>
  <si>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</si>
  <si>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</si>
  <si>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</si>
  <si>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</si>
  <si>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</si>
  <si>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</si>
  <si>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</si>
  <si>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</si>
  <si>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</si>
  <si>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</si>
  <si>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</si>
  <si>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</si>
  <si>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</si>
  <si>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</si>
  <si>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</si>
  <si>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</si>
  <si>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</si>
  <si>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</si>
  <si>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</si>
  <si>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</si>
  <si>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</si>
  <si>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</si>
  <si>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</si>
  <si>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</si>
  <si>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</si>
  <si>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</si>
  <si>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</si>
  <si>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</si>
  <si>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</si>
  <si>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</si>
  <si>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</si>
  <si>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</si>
  <si>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</si>
  <si>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</si>
  <si>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</si>
  <si>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</si>
  <si>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</si>
  <si>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</si>
  <si>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</si>
  <si>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</si>
  <si>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</si>
  <si>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</si>
  <si>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</si>
  <si>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</si>
  <si>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</si>
  <si>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</si>
  <si>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</si>
  <si>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</si>
  <si>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</si>
  <si>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</si>
  <si>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</si>
  <si>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</si>
  <si>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</si>
  <si>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</si>
  <si>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</si>
  <si>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</si>
  <si>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</si>
  <si>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</si>
  <si>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</si>
  <si>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</si>
  <si>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</si>
  <si>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</si>
  <si>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</si>
  <si>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</si>
  <si>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</si>
  <si>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</si>
  <si>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</si>
  <si>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</si>
  <si>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</si>
  <si>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</si>
  <si>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</si>
  <si>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</si>
  <si>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</si>
  <si>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</si>
  <si>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</si>
  <si>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</si>
  <si>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</si>
  <si>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</si>
  <si>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</si>
  <si>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</si>
  <si>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</si>
  <si>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</si>
  <si>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</si>
  <si>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</si>
  <si>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</si>
  <si>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</si>
  <si>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</si>
  <si>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</si>
  <si>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</si>
  <si>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</si>
  <si>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</si>
  <si>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</si>
  <si>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</si>
  <si>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</si>
  <si>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</si>
  <si>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</si>
  <si>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</si>
  <si>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</si>
  <si>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</si>
  <si>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</si>
  <si>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</si>
  <si>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</si>
  <si>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</si>
  <si>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</si>
  <si>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</si>
  <si>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</si>
  <si>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</si>
  <si>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</si>
  <si>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</si>
  <si>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</si>
  <si>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</si>
  <si>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</si>
  <si>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</si>
  <si>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</si>
  <si>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</si>
  <si>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</si>
  <si>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</si>
  <si>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</si>
  <si>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</si>
  <si>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</si>
  <si>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</si>
  <si>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</si>
  <si>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</si>
  <si>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</si>
  <si>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</si>
  <si>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</si>
  <si>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</si>
  <si>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</si>
  <si>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</si>
  <si>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</si>
  <si>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</si>
  <si>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</si>
  <si>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</si>
  <si>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</si>
  <si>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</si>
  <si>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</si>
  <si>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</si>
  <si>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</si>
  <si>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</si>
  <si>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</si>
  <si>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</si>
  <si>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</si>
  <si>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</si>
  <si>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</si>
  <si>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</si>
  <si>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</si>
  <si>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</si>
  <si>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</si>
  <si>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</si>
  <si>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</si>
  <si>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</si>
  <si>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</si>
  <si>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</si>
  <si>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</si>
  <si>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</si>
  <si>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</si>
  <si>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</si>
  <si>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</si>
  <si>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</si>
  <si>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</si>
  <si>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</si>
  <si>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</si>
  <si>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</si>
  <si>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</si>
  <si>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</si>
  <si>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</si>
  <si>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</si>
  <si>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</si>
  <si>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</si>
  <si>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</si>
  <si>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</si>
  <si>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</si>
  <si>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</si>
  <si>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</si>
  <si>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</si>
  <si>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</si>
  <si>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</si>
  <si>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</si>
  <si>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</si>
  <si>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</si>
  <si>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</si>
  <si>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</si>
  <si>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</si>
  <si>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</si>
  <si>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</si>
  <si>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</si>
  <si>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</si>
  <si>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</si>
  <si>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</si>
  <si>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</si>
  <si>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</si>
  <si>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</si>
  <si>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</si>
  <si>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</si>
  <si>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</si>
  <si>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</si>
  <si>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</si>
  <si>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</si>
  <si>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</si>
  <si>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</si>
  <si>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</si>
  <si>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</si>
  <si>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</si>
  <si>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</si>
  <si>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</si>
  <si>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</si>
  <si>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</si>
  <si>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</si>
  <si>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</si>
  <si>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</si>
  <si>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</si>
  <si>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</si>
  <si>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</si>
  <si>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</si>
  <si>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</si>
  <si>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</si>
  <si>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</si>
  <si>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</si>
  <si>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</si>
  <si>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</si>
  <si>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</si>
  <si>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</si>
  <si>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</si>
  <si>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</si>
  <si>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</si>
  <si>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</si>
  <si>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</si>
  <si>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</si>
  <si>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</si>
  <si>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</si>
  <si>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</si>
  <si>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</si>
  <si>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</si>
  <si>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</si>
  <si>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</si>
  <si>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</si>
  <si>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</si>
  <si>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</si>
  <si>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</si>
  <si>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</si>
  <si>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</si>
  <si>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</si>
  <si>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</si>
  <si>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</si>
  <si>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</si>
  <si>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</si>
  <si>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</si>
  <si>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</si>
  <si>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</si>
  <si>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</si>
  <si>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</si>
  <si>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</si>
  <si>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</si>
  <si>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</si>
  <si>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</si>
  <si>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</si>
  <si>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</si>
  <si>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</si>
  <si>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</si>
  <si>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</si>
  <si>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</si>
  <si>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</si>
  <si>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</si>
  <si>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</si>
  <si>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</si>
  <si>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</si>
  <si>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</si>
  <si>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</si>
  <si>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</si>
  <si>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</si>
  <si>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</si>
  <si>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</si>
  <si>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</si>
  <si>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</si>
  <si>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</si>
  <si>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</si>
  <si>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</si>
  <si>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</si>
  <si>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</si>
  <si>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</si>
  <si>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</si>
  <si>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</si>
  <si>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</si>
  <si>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</si>
  <si>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</si>
  <si>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</si>
  <si>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</si>
  <si>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</si>
  <si>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</si>
  <si>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</si>
  <si>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</si>
  <si>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</si>
  <si>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</si>
  <si>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</si>
  <si>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</si>
  <si>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</si>
  <si>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</si>
  <si>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</si>
  <si>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</si>
  <si>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</si>
  <si>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</si>
  <si>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</si>
  <si>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</si>
  <si>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</si>
  <si>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</si>
  <si>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</si>
  <si>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</si>
  <si>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</si>
  <si>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</si>
  <si>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</si>
  <si>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</si>
  <si>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</si>
  <si>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</si>
  <si>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</si>
  <si>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</si>
  <si>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</si>
  <si>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</si>
  <si>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</si>
  <si>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</si>
  <si>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</si>
  <si>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</si>
  <si>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</si>
  <si>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</si>
  <si>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</si>
  <si>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</si>
  <si>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</si>
  <si>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</si>
  <si>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</si>
  <si>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</si>
  <si>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</si>
  <si>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</si>
  <si>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</si>
  <si>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</si>
  <si>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</si>
  <si>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</si>
  <si>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</si>
  <si>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</si>
  <si>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</si>
  <si>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</si>
  <si>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</si>
  <si>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</si>
  <si>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</si>
  <si>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</si>
  <si>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</si>
  <si>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</si>
  <si>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</si>
  <si>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</si>
  <si>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</si>
  <si>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</si>
  <si>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</si>
  <si>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</si>
  <si>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</si>
  <si>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</si>
  <si>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</si>
  <si>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</si>
  <si>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</si>
  <si>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</si>
  <si>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</si>
  <si>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</si>
  <si>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</si>
  <si>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</si>
  <si>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</si>
  <si>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</si>
  <si>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</si>
  <si>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</si>
  <si>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</si>
  <si>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</si>
  <si>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</si>
  <si>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</si>
  <si>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</si>
  <si>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</si>
  <si>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</si>
  <si>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</si>
  <si>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</si>
  <si>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</si>
  <si>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</si>
  <si>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</si>
  <si>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</si>
  <si>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</si>
  <si>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</si>
  <si>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</si>
  <si>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</si>
  <si>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</si>
  <si>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</si>
  <si>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</si>
  <si>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</si>
  <si>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</si>
  <si>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</si>
  <si>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</si>
  <si>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</si>
  <si>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</si>
  <si>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</si>
  <si>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</si>
  <si>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</si>
  <si>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</si>
  <si>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</si>
  <si>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</si>
  <si>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</si>
  <si>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</si>
  <si>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</si>
  <si>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</si>
  <si>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</si>
  <si>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</si>
  <si>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</si>
  <si>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</si>
  <si>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</si>
  <si>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</si>
  <si>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</si>
  <si>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</si>
  <si>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</si>
  <si>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</si>
  <si>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</si>
  <si>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</si>
  <si>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</si>
  <si>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</si>
  <si>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</si>
  <si>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</si>
  <si>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</si>
  <si>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</si>
  <si>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</si>
  <si>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</si>
  <si>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</si>
  <si>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</si>
  <si>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</si>
  <si>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</si>
  <si>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</si>
  <si>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</si>
  <si>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</si>
  <si>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</si>
  <si>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</si>
  <si>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</si>
  <si>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</si>
  <si>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</si>
  <si>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</si>
  <si>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</si>
  <si>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</si>
  <si>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</si>
  <si>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</si>
  <si>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</si>
  <si>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</si>
  <si>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</si>
  <si>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</si>
  <si>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</si>
  <si>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</si>
  <si>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</si>
  <si>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</si>
  <si>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</si>
  <si>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</si>
  <si>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</si>
  <si>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</si>
  <si>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</si>
  <si>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</si>
  <si>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</si>
  <si>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</si>
  <si>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</si>
  <si>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</si>
  <si>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</si>
  <si>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</si>
  <si>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</si>
  <si>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</si>
  <si>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</si>
  <si>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</si>
  <si>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</si>
  <si>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</si>
  <si>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</si>
  <si>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</si>
  <si>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</si>
  <si>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</si>
  <si>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</si>
  <si>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</si>
  <si>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</si>
  <si>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</si>
  <si>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</si>
  <si>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</si>
  <si>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</si>
  <si>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</si>
  <si>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</si>
  <si>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</si>
  <si>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</si>
  <si>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</si>
  <si>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</si>
  <si>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</si>
  <si>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</si>
  <si>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</si>
  <si>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</si>
  <si>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</si>
  <si>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</si>
  <si>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</si>
  <si>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</si>
  <si>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</si>
  <si>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</si>
  <si>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</si>
  <si>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</si>
  <si>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</si>
  <si>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</si>
  <si>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</si>
  <si>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</si>
  <si>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</si>
  <si>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</si>
  <si>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</si>
  <si>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</si>
  <si>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</si>
  <si>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</si>
  <si>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</si>
  <si>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</si>
  <si>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</si>
  <si>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</si>
  <si>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</si>
  <si>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</si>
  <si>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</si>
  <si>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</si>
  <si>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</si>
  <si>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</si>
  <si>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</si>
  <si>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</si>
  <si>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</si>
  <si>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</si>
  <si>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</si>
  <si>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</si>
  <si>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</si>
  <si>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</si>
  <si>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</si>
  <si>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</si>
  <si>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</si>
  <si>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</si>
  <si>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</si>
  <si>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</si>
  <si>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</si>
  <si>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</si>
  <si>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</si>
  <si>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</si>
  <si>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</si>
  <si>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</si>
  <si>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</si>
  <si>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</si>
  <si>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</si>
  <si>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</si>
  <si>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</si>
  <si>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</si>
  <si>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</si>
  <si>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</si>
  <si>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</si>
  <si>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</si>
  <si>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</si>
  <si>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</si>
  <si>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</si>
  <si>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</si>
  <si>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</si>
  <si>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</si>
  <si>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</si>
  <si>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</si>
  <si>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</si>
  <si>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</si>
  <si>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</si>
  <si>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</si>
  <si>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</si>
  <si>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</si>
  <si>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</si>
  <si>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</si>
  <si>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</si>
  <si>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</si>
  <si>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</si>
  <si>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</si>
  <si>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</si>
  <si>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</si>
  <si>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</si>
  <si>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</si>
  <si>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</si>
  <si>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</si>
  <si>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</si>
  <si>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</si>
  <si>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</si>
  <si>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</si>
  <si>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</si>
  <si>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</si>
  <si>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</si>
  <si>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</si>
  <si>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</si>
  <si>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</si>
  <si>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</si>
  <si>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</si>
  <si>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</si>
  <si>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</si>
  <si>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</si>
  <si>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</si>
  <si>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</si>
  <si>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</si>
  <si>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</si>
  <si>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</si>
  <si>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</si>
  <si>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</si>
  <si>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</si>
  <si>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</si>
  <si>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</si>
  <si>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</si>
  <si>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</si>
  <si>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</si>
  <si>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</si>
  <si>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</si>
  <si>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</si>
  <si>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</si>
  <si>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</si>
  <si>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</si>
  <si>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</si>
  <si>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</si>
  <si>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</si>
  <si>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</si>
  <si>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</si>
  <si>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</si>
  <si>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</si>
  <si>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</si>
  <si>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</si>
  <si>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</si>
  <si>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</si>
  <si>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</si>
  <si>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</si>
  <si>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</si>
  <si>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</si>
  <si>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</si>
  <si>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</si>
  <si>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</si>
  <si>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</si>
  <si>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</si>
  <si>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</si>
  <si>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</si>
  <si>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</si>
  <si>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</si>
  <si>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</si>
  <si>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</si>
  <si>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</si>
  <si>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</si>
  <si>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</si>
  <si>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</si>
  <si>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</si>
  <si>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</si>
  <si>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</si>
  <si>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</si>
  <si>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</si>
  <si>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</si>
  <si>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</si>
  <si>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</si>
  <si>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</si>
  <si>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</si>
  <si>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</si>
  <si>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</si>
  <si>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</si>
  <si>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</si>
  <si>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</si>
  <si>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</si>
  <si>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</si>
  <si>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</si>
  <si>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</si>
  <si>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</si>
  <si>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</si>
  <si>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</si>
  <si>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</si>
  <si>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</si>
  <si>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</si>
  <si>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</si>
  <si>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</si>
  <si>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</si>
  <si>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</si>
  <si>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</si>
  <si>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</si>
  <si>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</si>
  <si>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</si>
  <si>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</si>
  <si>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</si>
  <si>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</si>
  <si>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</si>
  <si>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</si>
  <si>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</si>
  <si>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</si>
  <si>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</si>
  <si>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</si>
  <si>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</si>
  <si>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</si>
  <si>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</si>
  <si>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</si>
  <si>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</si>
  <si>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</si>
  <si>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</si>
  <si>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</si>
  <si>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</si>
  <si>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</si>
  <si>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</si>
  <si>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</si>
  <si>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</si>
  <si>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</si>
  <si>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</si>
  <si>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</si>
  <si>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</si>
  <si>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</si>
  <si>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</si>
  <si>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</si>
  <si>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</si>
  <si>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</si>
  <si>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</si>
  <si>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</si>
  <si>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</si>
  <si>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</si>
  <si>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</si>
  <si>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</si>
  <si>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</si>
  <si>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</si>
  <si>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</si>
  <si>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</si>
  <si>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</si>
  <si>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</si>
  <si>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</si>
  <si>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</si>
  <si>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</si>
  <si>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</si>
  <si>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</si>
  <si>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</si>
  <si>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</si>
  <si>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</si>
  <si>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</si>
  <si>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</si>
  <si>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</si>
  <si>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</si>
  <si>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</si>
  <si>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</si>
  <si>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</si>
  <si>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</si>
  <si>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</si>
  <si>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</si>
  <si>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</si>
  <si>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</si>
  <si>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</si>
  <si>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</si>
  <si>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</si>
  <si>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</si>
  <si>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</si>
  <si>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</si>
  <si>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</si>
  <si>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</si>
  <si>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</si>
  <si>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</si>
  <si>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</si>
  <si>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</si>
  <si>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</si>
  <si>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</si>
  <si>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</si>
  <si>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</si>
  <si>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</si>
  <si>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</si>
  <si>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</si>
  <si>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</si>
  <si>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</si>
  <si>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</si>
  <si>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</si>
  <si>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</si>
  <si>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</si>
  <si>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</si>
  <si>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</si>
  <si>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</si>
  <si>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</si>
  <si>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</si>
  <si>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</si>
  <si>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</si>
  <si>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</si>
  <si>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</si>
  <si>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</si>
  <si>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</si>
  <si>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</si>
  <si>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</si>
  <si>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</si>
  <si>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</si>
  <si>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</si>
  <si>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</si>
  <si>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</si>
  <si>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</si>
  <si>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</si>
  <si>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</si>
  <si>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</si>
  <si>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</si>
  <si>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</si>
  <si>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</si>
  <si>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</si>
  <si>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</si>
  <si>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</si>
  <si>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</si>
  <si>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</si>
  <si>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</si>
  <si>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</si>
  <si>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</si>
  <si>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</si>
  <si>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</si>
  <si>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</si>
  <si>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</si>
  <si>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</si>
  <si>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</si>
  <si>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</si>
  <si>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</si>
  <si>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</si>
  <si>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</si>
  <si>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</si>
  <si>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</si>
  <si>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</si>
  <si>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</si>
  <si>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</si>
  <si>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</si>
  <si>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</si>
  <si>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</si>
  <si>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</si>
  <si>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</si>
  <si>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</si>
  <si>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</si>
  <si>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</si>
  <si>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</si>
  <si>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</si>
  <si>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</si>
  <si>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</si>
  <si>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</si>
  <si>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</si>
  <si>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</si>
  <si>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</si>
  <si>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</si>
  <si>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</si>
  <si>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</si>
  <si>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</si>
  <si>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</si>
  <si>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</si>
  <si>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</si>
  <si>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</si>
  <si>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</si>
  <si>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</si>
  <si>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</si>
  <si>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</si>
  <si>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</si>
  <si>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</si>
  <si>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</si>
  <si>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</si>
  <si>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</si>
  <si>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</si>
  <si>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</si>
  <si>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</si>
  <si>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</si>
  <si>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</si>
  <si>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</si>
  <si>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</si>
  <si>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</si>
  <si>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</si>
  <si>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</si>
  <si>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</si>
  <si>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</si>
  <si>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</si>
  <si>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</si>
  <si>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</si>
  <si>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</si>
  <si>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</si>
  <si>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</si>
  <si>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</si>
  <si>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</si>
  <si>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</si>
  <si>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</si>
  <si>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</si>
  <si>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</si>
  <si>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</si>
  <si>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</si>
  <si>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</si>
  <si>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</si>
  <si>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</si>
  <si>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</si>
  <si>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</si>
  <si>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</si>
  <si>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</si>
  <si>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</si>
  <si>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</si>
  <si>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</si>
  <si>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</si>
  <si>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</si>
  <si>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</si>
  <si>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</si>
  <si>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</si>
  <si>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</si>
  <si>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</si>
  <si>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</si>
  <si>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</si>
  <si>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</si>
  <si>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</si>
  <si>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</si>
  <si>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</si>
  <si>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</si>
  <si>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</si>
  <si>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</si>
  <si>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</si>
  <si>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</si>
  <si>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</si>
  <si>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</si>
  <si>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</si>
  <si>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</si>
  <si>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</si>
  <si>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</si>
  <si>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</si>
  <si>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</si>
  <si>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</si>
  <si>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</si>
  <si>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</si>
  <si>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</si>
  <si>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</si>
  <si>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</si>
  <si>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</si>
  <si>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</si>
  <si>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</si>
  <si>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</si>
  <si>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</si>
  <si>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</si>
  <si>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</si>
  <si>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</si>
  <si>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</si>
  <si>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</si>
  <si>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</si>
  <si>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</si>
  <si>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</si>
  <si>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</si>
  <si>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</si>
  <si>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</si>
  <si>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</si>
  <si>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</si>
  <si>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</si>
  <si>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</si>
  <si>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</si>
  <si>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</si>
  <si>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</si>
  <si>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</si>
  <si>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</si>
  <si>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</si>
  <si>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</si>
  <si>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</si>
  <si>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</si>
  <si>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</si>
  <si>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</si>
  <si>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</si>
  <si>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</si>
  <si>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</si>
  <si>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</si>
  <si>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</si>
  <si>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</si>
  <si>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</si>
  <si>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</si>
  <si>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</si>
  <si>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</si>
  <si>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</si>
  <si>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</si>
  <si>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</si>
  <si>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</si>
  <si>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</si>
  <si>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</si>
  <si>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</si>
  <si>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</si>
  <si>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</si>
  <si>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</si>
  <si>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</si>
  <si>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</si>
  <si>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</si>
  <si>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</si>
  <si>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</si>
  <si>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</si>
  <si>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</si>
  <si>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</si>
  <si>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</si>
  <si>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</si>
  <si>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</si>
  <si>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</si>
  <si>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</si>
  <si>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</si>
  <si>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</si>
  <si>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</si>
  <si>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</si>
  <si>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</si>
  <si>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</si>
  <si>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</si>
  <si>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</si>
  <si>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</si>
  <si>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</si>
  <si>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</si>
  <si>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</si>
  <si>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</si>
  <si>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</si>
  <si>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</si>
  <si>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</si>
  <si>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</si>
  <si>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</si>
  <si>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</si>
  <si>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</si>
  <si>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</si>
  <si>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</si>
  <si>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</si>
  <si>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</si>
  <si>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</si>
  <si>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</si>
  <si>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</si>
  <si>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</si>
  <si>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</si>
  <si>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</si>
  <si>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</si>
  <si>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</si>
  <si>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</si>
  <si>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</si>
  <si>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</si>
  <si>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</si>
  <si>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</si>
  <si>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</si>
  <si>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</si>
  <si>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</si>
  <si>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</si>
  <si>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</si>
  <si>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</si>
  <si>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</si>
  <si>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</si>
  <si>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</si>
  <si>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</si>
  <si>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</si>
  <si>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</si>
  <si>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</si>
  <si>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</si>
  <si>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</si>
  <si>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</si>
  <si>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</si>
  <si>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</si>
  <si>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</si>
  <si>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</si>
  <si>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</si>
  <si>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</si>
  <si>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</si>
  <si>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</si>
  <si>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</si>
  <si>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</si>
  <si>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</si>
  <si>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</si>
  <si>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</si>
  <si>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</si>
  <si>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</si>
  <si>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</si>
  <si>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</si>
  <si>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</si>
  <si>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</si>
  <si>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</si>
  <si>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</si>
  <si>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</si>
  <si>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</si>
  <si>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</si>
  <si>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</si>
  <si>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</si>
  <si>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</si>
  <si>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</si>
  <si>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</si>
  <si>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</si>
  <si>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</si>
  <si>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</si>
  <si>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</si>
  <si>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</si>
  <si>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</si>
  <si>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</si>
  <si>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</si>
  <si>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</si>
  <si>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</si>
  <si>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</si>
  <si>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</si>
  <si>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</si>
  <si>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</si>
  <si>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</si>
  <si>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</si>
  <si>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</si>
  <si>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</si>
  <si>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</si>
  <si>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</si>
  <si>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</si>
  <si>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</si>
  <si>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</si>
  <si>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</si>
  <si>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</si>
  <si>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</si>
  <si>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</si>
  <si>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</si>
  <si>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</si>
  <si>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</si>
  <si>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</si>
  <si>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</si>
  <si>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</si>
  <si>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</si>
  <si>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</si>
  <si>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</si>
  <si>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</si>
  <si>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</si>
  <si>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</si>
  <si>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</si>
  <si>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</si>
  <si>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</si>
  <si>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</si>
  <si>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</si>
  <si>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</si>
  <si>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</si>
  <si>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</si>
  <si>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</si>
  <si>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</si>
  <si>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</si>
  <si>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</si>
  <si>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</si>
  <si>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</si>
  <si>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</si>
  <si>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</si>
  <si>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</si>
  <si>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</si>
  <si>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</si>
  <si>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</si>
  <si>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</si>
  <si>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</si>
  <si>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</si>
  <si>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</si>
  <si>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</si>
  <si>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</si>
  <si>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</si>
  <si>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</si>
  <si>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</si>
  <si>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</si>
  <si>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</si>
  <si>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</si>
  <si>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</si>
  <si>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</si>
  <si>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</si>
  <si>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</si>
  <si>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</si>
  <si>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</si>
  <si>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</si>
  <si>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</si>
  <si>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</si>
  <si>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</si>
  <si>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</si>
  <si>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</si>
  <si>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</si>
  <si>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</si>
  <si>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</si>
  <si>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</si>
  <si>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</si>
  <si>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</si>
  <si>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</si>
  <si>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</si>
  <si>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</si>
  <si>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</si>
  <si>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</si>
  <si>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</si>
  <si>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</si>
  <si>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</si>
  <si>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</si>
  <si>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</si>
  <si>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</si>
  <si>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</si>
  <si>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</si>
  <si>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</si>
  <si>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</si>
  <si>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</si>
  <si>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</si>
  <si>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</si>
  <si>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</si>
  <si>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</si>
  <si>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</si>
  <si>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</si>
  <si>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</si>
  <si>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</si>
  <si>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</si>
  <si>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</si>
  <si>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</si>
  <si>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</si>
  <si>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</si>
  <si>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</si>
  <si>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</si>
  <si>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</si>
  <si>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</si>
  <si>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</si>
  <si>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</si>
  <si>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</si>
  <si>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</si>
  <si>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</si>
  <si>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</si>
  <si>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</si>
  <si>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</si>
  <si>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</si>
  <si>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</si>
  <si>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</si>
  <si>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</si>
  <si>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</si>
  <si>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</si>
  <si>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</si>
  <si>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</si>
  <si>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</si>
  <si>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</si>
  <si>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</si>
  <si>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</si>
  <si>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</si>
  <si>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</si>
  <si>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</si>
  <si>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</si>
  <si>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</si>
  <si>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</si>
  <si>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</si>
  <si>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</si>
  <si>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</si>
  <si>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</si>
  <si>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</si>
  <si>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</si>
  <si>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</si>
  <si>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</si>
  <si>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</si>
  <si>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</si>
  <si>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</si>
  <si>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</si>
  <si>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</si>
  <si>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</si>
  <si>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</si>
  <si>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</si>
  <si>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</si>
  <si>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</si>
  <si>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</si>
  <si>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</si>
  <si>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</si>
  <si>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</si>
  <si>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</si>
  <si>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</si>
  <si>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</si>
  <si>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</si>
  <si>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</si>
  <si>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</si>
  <si>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</si>
  <si>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</si>
  <si>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</si>
  <si>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</si>
  <si>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</si>
  <si>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</si>
  <si>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</si>
  <si>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</si>
  <si>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</si>
  <si>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</si>
  <si>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</si>
  <si>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</si>
  <si>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</si>
  <si>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</si>
  <si>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</si>
  <si>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</si>
  <si>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</si>
  <si>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</si>
  <si>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</si>
  <si>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</si>
  <si>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</si>
  <si>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</si>
  <si>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</si>
  <si>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</si>
  <si>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</si>
  <si>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</si>
  <si>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</si>
  <si>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</si>
  <si>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</si>
  <si>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</si>
  <si>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</si>
  <si>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</si>
  <si>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</si>
  <si>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</si>
  <si>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</si>
  <si>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</si>
  <si>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</si>
  <si>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</si>
  <si>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</si>
  <si>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</si>
  <si>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</si>
  <si>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</si>
  <si>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</si>
  <si>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</si>
  <si>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</si>
  <si>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</si>
  <si>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</si>
  <si>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</si>
  <si>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</si>
  <si>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</si>
  <si>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</si>
  <si>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</si>
  <si>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</si>
  <si>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</si>
  <si>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</si>
  <si>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</si>
  <si>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</si>
  <si>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</si>
  <si>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</si>
  <si>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</si>
  <si>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</si>
  <si>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</si>
  <si>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</si>
  <si>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</si>
  <si>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</si>
  <si>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</si>
  <si>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</si>
  <si>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</si>
  <si>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</si>
  <si>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</si>
  <si>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</si>
  <si>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</si>
  <si>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</si>
  <si>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</si>
  <si>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</si>
  <si>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</si>
  <si>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</si>
  <si>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</si>
  <si>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</si>
  <si>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</si>
  <si>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</si>
  <si>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</si>
  <si>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</si>
  <si>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</si>
  <si>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</si>
  <si>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</si>
  <si>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</si>
  <si>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</si>
  <si>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</si>
  <si>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</si>
  <si>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</si>
  <si>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</si>
  <si>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</si>
  <si>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</si>
  <si>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</si>
  <si>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</si>
  <si>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</si>
  <si>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</si>
  <si>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</si>
  <si>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</si>
  <si>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</si>
  <si>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</si>
  <si>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</si>
  <si>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</si>
  <si>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</si>
  <si>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</si>
  <si>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</si>
  <si>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</si>
  <si>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</si>
  <si>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</si>
  <si>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</si>
  <si>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</si>
  <si>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</si>
  <si>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</si>
  <si>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</si>
  <si>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</si>
  <si>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</si>
  <si>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</si>
  <si>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</si>
  <si>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</si>
  <si>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</si>
  <si>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</si>
  <si>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</si>
  <si>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</si>
  <si>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</si>
  <si>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</si>
  <si>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</si>
  <si>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</si>
  <si>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</si>
  <si>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</si>
  <si>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</si>
  <si>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</si>
  <si>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</si>
  <si>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</si>
  <si>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</si>
  <si>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</si>
  <si>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</si>
  <si>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</si>
  <si>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</si>
  <si>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</si>
  <si>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</si>
  <si>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</si>
  <si>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</si>
  <si>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</si>
  <si>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</si>
  <si>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</si>
  <si>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</si>
  <si>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</si>
  <si>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</si>
  <si>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</si>
  <si>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</si>
  <si>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</si>
  <si>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</si>
  <si>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</si>
  <si>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</si>
  <si>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</si>
  <si>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</si>
  <si>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</si>
  <si>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</si>
  <si>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</si>
  <si>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</si>
  <si>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</si>
  <si>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</si>
  <si>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</si>
  <si>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</si>
  <si>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</si>
  <si>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</si>
  <si>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</si>
  <si>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</si>
  <si>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</si>
  <si>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</si>
  <si>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</si>
  <si>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</si>
  <si>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</si>
  <si>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</si>
  <si>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</si>
  <si>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</si>
  <si>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</si>
  <si>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</si>
  <si>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</si>
  <si>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</si>
  <si>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</si>
  <si>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</si>
  <si>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</si>
  <si>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</si>
  <si>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</si>
  <si>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</si>
  <si>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</si>
  <si>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</si>
  <si>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</si>
  <si>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</si>
  <si>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</si>
  <si>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</si>
  <si>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</si>
  <si>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</si>
  <si>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</si>
  <si>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</si>
  <si>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</si>
  <si>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</si>
  <si>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</si>
  <si>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</si>
  <si>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</si>
  <si>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</si>
  <si>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</si>
  <si>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</si>
  <si>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</si>
  <si>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</si>
  <si>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</si>
  <si>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</si>
  <si>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</si>
  <si>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</si>
  <si>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</si>
  <si>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</si>
  <si>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</si>
  <si>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</si>
  <si>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</si>
  <si>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</si>
  <si>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</si>
  <si>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</si>
  <si>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</si>
  <si>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</si>
  <si>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</si>
  <si>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</si>
  <si>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</si>
  <si>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</si>
  <si>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</si>
  <si>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</si>
  <si>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</si>
  <si>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</si>
  <si>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</si>
  <si>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</si>
  <si>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</si>
  <si>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</si>
  <si>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</si>
  <si>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</si>
  <si>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</si>
  <si>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</si>
  <si>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</si>
  <si>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</si>
  <si>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</si>
  <si>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</si>
  <si>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</si>
  <si>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</si>
  <si>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</si>
  <si>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</si>
  <si>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</si>
  <si>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</si>
  <si>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</si>
  <si>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</si>
  <si>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</si>
  <si>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</si>
  <si>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</si>
  <si>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</si>
  <si>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</si>
  <si>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</si>
  <si>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</si>
  <si>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</si>
  <si>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</si>
  <si>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</si>
  <si>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</si>
  <si>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</si>
  <si>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</si>
  <si>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</si>
  <si>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</si>
  <si>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</si>
  <si>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</si>
  <si>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</si>
  <si>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</si>
  <si>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</si>
  <si>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</si>
  <si>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</si>
  <si>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</si>
  <si>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</si>
  <si>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</si>
  <si>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</si>
  <si>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</si>
  <si>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</si>
  <si>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</si>
  <si>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</si>
  <si>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</si>
  <si>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</si>
  <si>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</si>
  <si>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</si>
  <si>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</si>
  <si>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</si>
  <si>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</si>
  <si>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</si>
  <si>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</si>
  <si>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</si>
  <si>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</si>
  <si>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</si>
  <si>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</si>
  <si>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</si>
  <si>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</si>
  <si>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</si>
  <si>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</si>
  <si>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</si>
  <si>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</si>
  <si>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</si>
  <si>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</si>
  <si>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</si>
  <si>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</si>
  <si>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</si>
  <si>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</si>
  <si>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</si>
  <si>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</si>
  <si>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</si>
  <si>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</si>
  <si>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</si>
  <si>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</si>
  <si>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</si>
  <si>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</si>
  <si>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</si>
  <si>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</si>
  <si>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</si>
  <si>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</si>
  <si>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</si>
  <si>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</si>
  <si>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</si>
  <si>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</si>
  <si>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</si>
  <si>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</si>
  <si>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</si>
  <si>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</si>
  <si>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</si>
  <si>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</si>
  <si>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</si>
  <si>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</si>
  <si>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</si>
  <si>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</si>
  <si>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</si>
  <si>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</si>
  <si>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</si>
  <si>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</si>
  <si>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</si>
  <si>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</si>
  <si>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</si>
  <si>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</si>
  <si>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</si>
  <si>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</si>
  <si>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</si>
  <si>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</si>
  <si>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</si>
  <si>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</si>
  <si>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</si>
  <si>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</si>
  <si>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</si>
  <si>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</si>
  <si>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</si>
  <si>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</si>
  <si>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</si>
  <si>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</si>
  <si>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</si>
  <si>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</si>
  <si>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</si>
  <si>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</si>
  <si>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</si>
  <si>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</si>
  <si>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</si>
  <si>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</si>
  <si>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</si>
  <si>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</si>
  <si>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</si>
  <si>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</si>
  <si>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</si>
  <si>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</si>
  <si>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</si>
  <si>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</si>
  <si>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</si>
  <si>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</si>
  <si>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</si>
  <si>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</si>
  <si>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</si>
  <si>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</si>
  <si>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</si>
  <si>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</si>
  <si>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</si>
  <si>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</si>
  <si>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</si>
  <si>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</si>
  <si>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</si>
  <si>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</si>
  <si>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</si>
  <si>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</si>
  <si>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</si>
  <si>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</si>
  <si>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</si>
  <si>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</si>
  <si>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</si>
  <si>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</si>
  <si>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</si>
  <si>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</si>
  <si>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</si>
  <si>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</si>
  <si>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</si>
  <si>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</si>
  <si>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</si>
  <si>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</si>
  <si>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</si>
  <si>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</si>
  <si>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</si>
  <si>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</si>
  <si>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</si>
  <si>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</si>
  <si>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</si>
  <si>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</si>
  <si>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</si>
  <si>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</si>
  <si>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</si>
  <si>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</si>
  <si>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</si>
  <si>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</si>
  <si>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</si>
  <si>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</si>
  <si>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</si>
  <si>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</si>
  <si>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</si>
  <si>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</si>
  <si>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</si>
  <si>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</si>
  <si>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</si>
  <si>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</si>
  <si>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</si>
  <si>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</si>
  <si>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</si>
  <si>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</si>
  <si>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</si>
  <si>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</si>
  <si>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</si>
  <si>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</si>
  <si>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</si>
  <si>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</si>
  <si>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</si>
  <si>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</si>
  <si>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</si>
  <si>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</si>
  <si>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</si>
  <si>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</si>
  <si>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</si>
  <si>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</si>
  <si>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</si>
  <si>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</si>
  <si>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</si>
  <si>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</si>
  <si>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</si>
  <si>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</si>
  <si>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</si>
  <si>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</si>
  <si>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</si>
  <si>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</si>
  <si>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</si>
  <si>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</si>
  <si>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</si>
  <si>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</si>
  <si>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</si>
  <si>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</si>
  <si>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</si>
  <si>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</si>
  <si>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</si>
  <si>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</si>
  <si>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</si>
  <si>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</si>
  <si>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</si>
  <si>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</si>
  <si>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</si>
  <si>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</si>
  <si>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</si>
  <si>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</si>
  <si>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</si>
  <si>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</si>
  <si>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</si>
  <si>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</si>
  <si>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</si>
  <si>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</si>
  <si>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</si>
  <si>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</si>
  <si>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</si>
  <si>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</si>
  <si>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</si>
  <si>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</si>
  <si>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</si>
  <si>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</si>
  <si>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</si>
  <si>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</si>
  <si>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</si>
  <si>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</si>
  <si>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</si>
  <si>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</si>
  <si>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</si>
  <si>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</si>
  <si>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</si>
  <si>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</si>
  <si>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</si>
  <si>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</si>
  <si>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</si>
  <si>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</si>
  <si>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</si>
  <si>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</si>
  <si>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</si>
  <si>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</si>
  <si>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</si>
  <si>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</si>
  <si>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</si>
  <si>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</si>
  <si>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</si>
  <si>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</si>
  <si>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</si>
  <si>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</si>
  <si>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</si>
  <si>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</si>
  <si>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</si>
  <si>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</si>
  <si>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</si>
  <si>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</si>
  <si>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</si>
  <si>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</si>
  <si>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</si>
  <si>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</si>
  <si>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</si>
  <si>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</si>
  <si>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</si>
  <si>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</si>
  <si>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</si>
  <si>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</si>
  <si>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</si>
  <si>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</si>
  <si>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</si>
  <si>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</si>
  <si>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</si>
  <si>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</si>
  <si>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</si>
  <si>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</si>
  <si>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</si>
  <si>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</si>
  <si>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</si>
  <si>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</si>
  <si>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</si>
  <si>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</si>
  <si>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</si>
  <si>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</si>
  <si>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</si>
  <si>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</si>
  <si>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</si>
  <si>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</si>
  <si>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</si>
  <si>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</si>
  <si>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</si>
  <si>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</si>
  <si>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</si>
  <si>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</si>
  <si>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</si>
  <si>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</si>
  <si>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</si>
  <si>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</si>
  <si>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</si>
  <si>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</si>
  <si>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</si>
  <si>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</si>
  <si>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</si>
  <si>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</si>
  <si>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</si>
  <si>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</si>
  <si>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</si>
  <si>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</si>
  <si>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</si>
  <si>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</si>
  <si>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</si>
  <si>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</si>
  <si>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</si>
  <si>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</si>
  <si>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</si>
  <si>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</si>
  <si>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</si>
  <si>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</si>
  <si>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</si>
  <si>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</si>
  <si>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</si>
  <si>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</si>
  <si>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</si>
  <si>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</si>
  <si>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</si>
  <si>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</si>
  <si>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</si>
  <si>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</si>
  <si>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</si>
  <si>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</si>
  <si>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</si>
  <si>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</si>
  <si>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</si>
  <si>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</si>
  <si>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</si>
  <si>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</si>
  <si>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</si>
  <si>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</si>
  <si>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</si>
  <si>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</si>
  <si>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</si>
  <si>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</si>
  <si>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</si>
  <si>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</si>
  <si>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</si>
  <si>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</si>
  <si>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</si>
  <si>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</si>
  <si>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</si>
  <si>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</si>
  <si>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</si>
  <si>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</si>
  <si>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</si>
  <si>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</si>
  <si>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</si>
  <si>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</si>
  <si>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</si>
  <si>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</si>
  <si>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</si>
  <si>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</si>
  <si>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</si>
  <si>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</si>
  <si>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</si>
  <si>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</si>
  <si>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</si>
  <si>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</si>
  <si>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</si>
  <si>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</si>
  <si>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</si>
  <si>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</si>
  <si>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</si>
  <si>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</si>
  <si>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</si>
  <si>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</si>
  <si>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</si>
  <si>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</si>
  <si>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</si>
  <si>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</si>
  <si>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</si>
  <si>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</si>
  <si>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</si>
  <si>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</si>
  <si>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</si>
  <si>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</si>
  <si>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</si>
  <si>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</si>
  <si>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</si>
  <si>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</si>
  <si>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</si>
  <si>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</si>
  <si>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</si>
  <si>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</si>
  <si>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</si>
  <si>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</si>
  <si>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</si>
  <si>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</si>
  <si>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</si>
  <si>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</si>
  <si>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</si>
  <si>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</si>
  <si>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</si>
  <si>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</si>
  <si>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</si>
  <si>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</si>
  <si>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</si>
  <si>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</si>
  <si>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</si>
  <si>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</si>
  <si>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</si>
  <si>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</si>
  <si>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</si>
  <si>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</si>
  <si>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</si>
  <si>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</si>
  <si>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</si>
  <si>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</si>
  <si>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</si>
  <si>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</si>
  <si>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</si>
  <si>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</si>
  <si>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</si>
  <si>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</si>
  <si>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</si>
  <si>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</si>
  <si>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</si>
  <si>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</si>
  <si>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</si>
  <si>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</si>
  <si>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</si>
  <si>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</si>
  <si>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</si>
  <si>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</si>
  <si>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</si>
  <si>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</si>
  <si>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</si>
  <si>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</si>
  <si>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</si>
  <si>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</si>
  <si>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</si>
  <si>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</si>
  <si>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</si>
  <si>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</si>
  <si>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</si>
  <si>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</si>
  <si>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</si>
  <si>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</si>
  <si>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</si>
  <si>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</si>
  <si>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</si>
  <si>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</si>
  <si>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</si>
  <si>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</si>
  <si>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</si>
  <si>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</si>
  <si>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</si>
  <si>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</si>
  <si>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</si>
  <si>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</si>
  <si>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</si>
  <si>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</si>
  <si>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</si>
  <si>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</si>
  <si>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</si>
  <si>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</si>
  <si>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</si>
  <si>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</si>
  <si>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</si>
  <si>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</si>
  <si>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</si>
  <si>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</si>
  <si>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</si>
  <si>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</si>
  <si>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</si>
  <si>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</si>
  <si>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</si>
  <si>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</si>
  <si>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</si>
  <si>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</si>
  <si>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</si>
  <si>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</si>
  <si>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</si>
  <si>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</si>
  <si>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</si>
  <si>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</si>
  <si>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</si>
  <si>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</si>
  <si>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</si>
  <si>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</si>
  <si>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</si>
  <si>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</si>
  <si>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</si>
  <si>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</si>
  <si>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</si>
  <si>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</si>
  <si>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</si>
  <si>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</si>
  <si>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</si>
  <si>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</si>
  <si>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</si>
  <si>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</si>
  <si>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</si>
  <si>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</si>
  <si>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</si>
  <si>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</si>
  <si>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</si>
  <si>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</si>
  <si>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</si>
  <si>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</si>
  <si>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</si>
  <si>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</si>
  <si>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</si>
  <si>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</si>
  <si>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</si>
  <si>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</si>
  <si>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</si>
  <si>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</si>
  <si>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</si>
  <si>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</si>
  <si>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</si>
  <si>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</si>
  <si>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</si>
  <si>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</si>
  <si>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</si>
  <si>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</si>
  <si>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</si>
  <si>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</si>
  <si>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</si>
  <si>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</si>
  <si>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</si>
  <si>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</si>
  <si>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</si>
  <si>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</si>
  <si>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</si>
  <si>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</si>
  <si>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</si>
  <si>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</si>
  <si>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</si>
  <si>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</si>
  <si>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</si>
  <si>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</si>
  <si>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</si>
  <si>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</si>
  <si>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</si>
  <si>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</si>
  <si>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</si>
  <si>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</si>
  <si>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</si>
  <si>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</si>
  <si>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</si>
  <si>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</si>
  <si>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</si>
  <si>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</si>
  <si>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</si>
  <si>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</si>
  <si>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</si>
  <si>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</si>
  <si>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</si>
  <si>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</si>
  <si>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</si>
  <si>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</si>
  <si>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</si>
  <si>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</si>
  <si>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</si>
  <si>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</si>
  <si>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</si>
  <si>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</si>
  <si>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</si>
  <si>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</si>
  <si>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</si>
  <si>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</si>
  <si>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</si>
  <si>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</si>
  <si>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</si>
  <si>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</si>
  <si>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</si>
  <si>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</si>
  <si>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</si>
  <si>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</si>
  <si>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</si>
  <si>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</si>
  <si>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</si>
  <si>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</si>
  <si>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</si>
  <si>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</si>
  <si>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</si>
  <si>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</si>
  <si>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</si>
  <si>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</si>
  <si>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</si>
  <si>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</si>
  <si>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</si>
  <si>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</si>
  <si>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</si>
  <si>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</si>
  <si>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</si>
  <si>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</si>
  <si>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</si>
  <si>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</si>
  <si>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</si>
  <si>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</si>
  <si>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</si>
  <si>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</si>
  <si>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</si>
  <si>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</si>
  <si>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</si>
  <si>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</si>
  <si>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</si>
  <si>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</si>
  <si>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</si>
  <si>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</si>
  <si>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</si>
  <si>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</si>
  <si>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</si>
  <si>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</si>
  <si>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</si>
  <si>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</si>
  <si>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</si>
  <si>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</si>
  <si>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</si>
  <si>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</si>
  <si>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</si>
  <si>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</si>
  <si>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</si>
  <si>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</si>
  <si>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</si>
  <si>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</si>
  <si>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</si>
  <si>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</si>
  <si>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</si>
  <si>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</si>
  <si>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</si>
  <si>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</si>
  <si>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</si>
  <si>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</si>
  <si>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</si>
  <si>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</si>
  <si>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</si>
  <si>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</si>
  <si>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</si>
  <si>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</si>
  <si>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</si>
  <si>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</si>
  <si>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</si>
  <si>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</si>
  <si>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</si>
  <si>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</si>
  <si>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</si>
  <si>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</si>
  <si>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</si>
  <si>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</si>
  <si>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</si>
  <si>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</si>
  <si>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</si>
  <si>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</si>
  <si>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</si>
  <si>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</si>
  <si>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</si>
  <si>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</si>
  <si>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</si>
  <si>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</si>
  <si>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</si>
  <si>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</si>
  <si>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</si>
  <si>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</si>
  <si>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</si>
  <si>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</si>
  <si>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</si>
  <si>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</si>
  <si>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</si>
  <si>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</si>
  <si>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</si>
  <si>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</si>
  <si>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</si>
  <si>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</si>
  <si>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</si>
  <si>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</si>
  <si>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</si>
  <si>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</si>
  <si>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</si>
  <si>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</si>
  <si>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</si>
  <si>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</si>
  <si>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</si>
  <si>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</si>
  <si>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</si>
  <si>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</si>
  <si>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</si>
  <si>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</si>
  <si>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</si>
  <si>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</si>
  <si>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</si>
  <si>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</si>
  <si>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</si>
  <si>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</si>
  <si>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</si>
  <si>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</si>
  <si>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</si>
  <si>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</si>
  <si>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</si>
  <si>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</si>
  <si>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</si>
  <si>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</si>
  <si>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</si>
  <si>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</si>
  <si>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</si>
  <si>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</si>
  <si>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</si>
  <si>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</si>
  <si>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</si>
  <si>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</si>
  <si>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</si>
  <si>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</si>
  <si>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</si>
  <si>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</si>
  <si>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</si>
  <si>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</si>
  <si>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</si>
  <si>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</si>
  <si>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</si>
  <si>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</si>
  <si>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</si>
  <si>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</si>
  <si>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</si>
  <si>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</si>
  <si>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</si>
  <si>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</si>
  <si>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</si>
  <si>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</si>
  <si>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</si>
  <si>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</si>
  <si>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</si>
  <si>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</si>
  <si>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</si>
  <si>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</si>
  <si>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</si>
  <si>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</si>
  <si>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</si>
  <si>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</si>
  <si>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</si>
  <si>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</si>
  <si>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</si>
  <si>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</si>
  <si>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</si>
  <si>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</si>
  <si>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</si>
  <si>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</si>
  <si>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</si>
  <si>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</si>
  <si>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</si>
  <si>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</si>
  <si>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</si>
  <si>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</si>
  <si>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</si>
  <si>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</si>
  <si>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</si>
  <si>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</si>
  <si>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</si>
  <si>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</si>
  <si>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</si>
  <si>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</si>
  <si>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</si>
  <si>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</si>
  <si>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</si>
  <si>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</si>
  <si>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</si>
  <si>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</si>
  <si>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</si>
  <si>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</si>
  <si>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</si>
  <si>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</si>
  <si>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</si>
  <si>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</si>
  <si>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</si>
  <si>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</si>
  <si>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</si>
  <si>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</si>
  <si>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</si>
  <si>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</si>
  <si>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</si>
  <si>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</si>
  <si>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</si>
  <si>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</si>
  <si>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</si>
  <si>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</si>
  <si>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</si>
  <si>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</si>
  <si>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</si>
  <si>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</si>
  <si>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</si>
  <si>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</si>
  <si>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</si>
  <si>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</si>
  <si>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</si>
  <si>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</si>
  <si>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</si>
  <si>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</si>
  <si>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</si>
  <si>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</si>
  <si>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</si>
  <si>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</si>
  <si>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</si>
  <si>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</si>
  <si>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</si>
  <si>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</si>
  <si>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</si>
  <si>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</si>
  <si>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</si>
  <si>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</si>
  <si>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</si>
  <si>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</si>
  <si>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</si>
  <si>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</si>
  <si>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</si>
  <si>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</si>
  <si>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</si>
  <si>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</si>
  <si>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</si>
  <si>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</si>
  <si>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</si>
  <si>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</si>
  <si>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</si>
  <si>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</si>
  <si>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</si>
  <si>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</si>
  <si>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</si>
  <si>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</si>
  <si>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</si>
  <si>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</si>
  <si>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</si>
  <si>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</si>
  <si>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</si>
  <si>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</si>
  <si>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</si>
  <si>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</si>
  <si>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</si>
  <si>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</si>
  <si>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</si>
  <si>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</si>
  <si>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</si>
  <si>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</si>
  <si>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</si>
  <si>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</si>
  <si>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</si>
  <si>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</si>
  <si>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</si>
  <si>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</si>
  <si>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</si>
  <si>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</si>
  <si>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</si>
  <si>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</si>
  <si>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</si>
  <si>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</si>
  <si>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</si>
  <si>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</si>
  <si>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</si>
  <si>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</si>
  <si>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</si>
  <si>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</si>
  <si>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</si>
  <si>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</si>
  <si>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</si>
  <si>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</si>
  <si>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</si>
  <si>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</si>
  <si>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</si>
  <si>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</si>
  <si>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</si>
  <si>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</si>
  <si>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</si>
  <si>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</si>
  <si>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</si>
  <si>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</si>
  <si>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</si>
  <si>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</si>
  <si>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</si>
  <si>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</si>
  <si>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</si>
  <si>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</si>
  <si>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</si>
  <si>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</si>
  <si>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</si>
  <si>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</si>
  <si>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</si>
  <si>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</si>
  <si>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</si>
  <si>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</si>
  <si>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</si>
  <si>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</si>
  <si>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</si>
  <si>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</si>
  <si>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</si>
  <si>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</si>
  <si>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</si>
  <si>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</si>
  <si>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</si>
  <si>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</si>
  <si>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</si>
  <si>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</si>
  <si>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</si>
  <si>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</si>
  <si>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</si>
  <si>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</si>
  <si>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</si>
  <si>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</si>
  <si>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</si>
  <si>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</si>
  <si>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</si>
  <si>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</si>
  <si>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</si>
  <si>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</si>
  <si>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</si>
  <si>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</si>
  <si>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</si>
  <si>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</si>
  <si>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</si>
  <si>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</si>
  <si>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</si>
  <si>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</si>
  <si>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</si>
  <si>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</si>
  <si>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</si>
  <si>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</si>
  <si>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</si>
  <si>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</si>
  <si>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</si>
  <si>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</si>
  <si>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</si>
  <si>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</si>
  <si>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</si>
  <si>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</si>
  <si>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</si>
  <si>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</si>
  <si>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</si>
  <si>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</si>
  <si>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</si>
  <si>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</si>
  <si>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</si>
  <si>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</si>
  <si>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</si>
  <si>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</si>
  <si>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</si>
  <si>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</si>
  <si>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</si>
  <si>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</si>
  <si>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</si>
  <si>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</si>
  <si>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</si>
  <si>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</si>
  <si>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</si>
  <si>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</si>
  <si>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</si>
  <si>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</si>
  <si>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</si>
  <si>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</si>
  <si>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</si>
  <si>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</si>
  <si>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</si>
  <si>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</si>
  <si>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</si>
  <si>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</si>
  <si>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</si>
  <si>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</si>
  <si>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</si>
  <si>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</si>
  <si>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</si>
  <si>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</si>
  <si>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</si>
  <si>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</si>
  <si>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</si>
  <si>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</si>
  <si>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</si>
  <si>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</si>
  <si>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</si>
  <si>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</si>
  <si>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</si>
  <si>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</si>
  <si>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</si>
  <si>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</si>
  <si>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</si>
  <si>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</si>
  <si>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</si>
  <si>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</si>
  <si>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</si>
  <si>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</si>
  <si>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</si>
  <si>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</si>
  <si>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</si>
  <si>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</si>
  <si>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</si>
  <si>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</si>
  <si>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</si>
  <si>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</si>
  <si>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</si>
  <si>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</si>
  <si>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</si>
  <si>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</si>
  <si>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</si>
  <si>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</si>
  <si>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</si>
  <si>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</si>
  <si>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</si>
  <si>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</si>
  <si>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</si>
  <si>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</si>
  <si>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</si>
  <si>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</si>
  <si>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</si>
  <si>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</si>
  <si>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</si>
  <si>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</si>
  <si>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</si>
  <si>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</si>
  <si>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</si>
  <si>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</si>
  <si>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</si>
  <si>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</si>
  <si>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</si>
  <si>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</si>
  <si>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</si>
  <si>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</si>
  <si>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</si>
  <si>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</si>
  <si>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</si>
  <si>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</si>
  <si>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</si>
  <si>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</si>
  <si>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</si>
  <si>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</si>
  <si>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</si>
  <si>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</si>
  <si>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</si>
  <si>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</si>
  <si>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</si>
  <si>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</si>
  <si>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</si>
  <si>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</si>
  <si>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</si>
  <si>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</si>
  <si>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</si>
  <si>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</si>
  <si>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</si>
  <si>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</si>
  <si>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</si>
  <si>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</si>
  <si>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</si>
  <si>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</si>
  <si>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</si>
  <si>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</si>
  <si>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</si>
  <si>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</si>
  <si>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</si>
  <si>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</si>
  <si>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</si>
  <si>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</si>
  <si>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</si>
  <si>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</si>
  <si>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</si>
  <si>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</si>
  <si>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</si>
  <si>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</si>
  <si>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</si>
  <si>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</si>
  <si>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</si>
  <si>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</si>
  <si>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</si>
  <si>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</si>
  <si>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</si>
  <si>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</si>
  <si>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</si>
  <si>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</si>
  <si>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</si>
  <si>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</si>
  <si>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</si>
  <si>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</si>
  <si>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</si>
  <si>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</si>
  <si>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</si>
  <si>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</si>
  <si>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</si>
  <si>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</si>
  <si>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</si>
  <si>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</si>
  <si>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</si>
  <si>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</si>
  <si>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</si>
  <si>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</si>
  <si>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</si>
  <si>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</si>
  <si>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</si>
  <si>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</si>
  <si>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</si>
  <si>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</si>
  <si>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</si>
  <si>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</si>
  <si>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</si>
  <si>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</si>
  <si>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</si>
  <si>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</si>
  <si>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</si>
  <si>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</si>
  <si>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</si>
  <si>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</si>
  <si>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</si>
  <si>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</si>
  <si>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</si>
  <si>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</si>
  <si>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</si>
  <si>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</si>
  <si>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</si>
  <si>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</si>
  <si>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</si>
  <si>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</si>
  <si>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</si>
  <si>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</si>
  <si>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</si>
  <si>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</si>
  <si>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</si>
  <si>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</si>
  <si>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</si>
  <si>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</si>
  <si>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</si>
  <si>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</si>
  <si>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</si>
  <si>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</si>
  <si>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</si>
  <si>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</si>
  <si>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</si>
  <si>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</si>
  <si>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</si>
  <si>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</si>
  <si>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</si>
  <si>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</si>
  <si>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</si>
  <si>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</si>
  <si>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</si>
  <si>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</si>
  <si>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</si>
  <si>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</si>
  <si>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</si>
  <si>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</si>
  <si>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</si>
  <si>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</si>
  <si>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</si>
  <si>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</si>
  <si>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</si>
  <si>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</si>
  <si>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</si>
  <si>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</si>
  <si>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</si>
  <si>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</si>
  <si>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</si>
  <si>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</si>
  <si>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</si>
  <si>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</si>
  <si>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</si>
  <si>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</si>
  <si>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</si>
  <si>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</si>
  <si>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</si>
  <si>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</si>
  <si>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</si>
  <si>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</si>
  <si>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</si>
  <si>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</si>
  <si>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</si>
  <si>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</si>
  <si>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</si>
  <si>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</si>
  <si>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</si>
  <si>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</si>
  <si>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</si>
  <si>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</si>
  <si>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</si>
  <si>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</si>
  <si>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</si>
  <si>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</si>
  <si>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</si>
  <si>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</si>
  <si>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</si>
  <si>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</si>
  <si>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</si>
  <si>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</si>
  <si>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</si>
  <si>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</si>
  <si>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</si>
  <si>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</si>
  <si>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</si>
  <si>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</si>
  <si>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</si>
  <si>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</si>
  <si>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</si>
  <si>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</si>
  <si>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</si>
  <si>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</si>
  <si>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</si>
  <si>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</si>
  <si>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</si>
  <si>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</si>
  <si>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</si>
  <si>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</si>
  <si>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</si>
  <si>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</si>
  <si>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</si>
  <si>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</si>
  <si>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</si>
  <si>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</si>
  <si>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</si>
  <si>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</si>
  <si>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</si>
  <si>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</si>
  <si>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</si>
  <si>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</si>
  <si>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</si>
  <si>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</si>
  <si>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</si>
  <si>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</si>
  <si>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</si>
  <si>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</si>
  <si>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</si>
  <si>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</si>
  <si>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</si>
  <si>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</si>
  <si>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</si>
  <si>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</si>
  <si>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</si>
  <si>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</si>
  <si>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</si>
  <si>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</si>
  <si>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</si>
  <si>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</si>
  <si>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</si>
  <si>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</si>
  <si>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</si>
  <si>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</si>
  <si>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</si>
  <si>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</si>
  <si>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</si>
  <si>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</si>
  <si>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</si>
  <si>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</si>
  <si>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</si>
  <si>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</si>
  <si>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</si>
  <si>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</si>
  <si>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</si>
  <si>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</si>
  <si>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</si>
  <si>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</si>
  <si>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</si>
  <si>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</si>
  <si>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</si>
  <si>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</si>
  <si>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</si>
  <si>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</si>
  <si>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</si>
  <si>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</si>
  <si>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</si>
  <si>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</si>
  <si>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</si>
  <si>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</si>
  <si>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</si>
  <si>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</si>
  <si>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</si>
  <si>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</si>
  <si>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</si>
  <si>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</si>
  <si>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</si>
  <si>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</si>
  <si>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</si>
  <si>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</si>
  <si>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</si>
  <si>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</si>
  <si>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</si>
  <si>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</si>
  <si>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</si>
  <si>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</si>
  <si>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</si>
  <si>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</si>
  <si>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</si>
  <si>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</si>
  <si>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</si>
  <si>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</si>
  <si>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</si>
  <si>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</si>
  <si>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</si>
  <si>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</si>
  <si>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</si>
  <si>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</si>
  <si>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</si>
  <si>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</si>
  <si>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</si>
  <si>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</si>
  <si>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</si>
  <si>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</si>
  <si>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</si>
  <si>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</si>
  <si>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</si>
  <si>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</si>
  <si>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</si>
  <si>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</si>
  <si>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</si>
  <si>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</si>
  <si>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</si>
  <si>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</si>
  <si>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</si>
  <si>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</si>
  <si>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</si>
  <si>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</si>
  <si>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</si>
  <si>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</si>
  <si>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</si>
  <si>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</si>
  <si>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</si>
  <si>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</si>
  <si>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</si>
  <si>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</si>
  <si>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</si>
  <si>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</si>
  <si>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</si>
  <si>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</si>
  <si>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</si>
  <si>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</si>
  <si>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</si>
  <si>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</si>
  <si>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</si>
  <si>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</si>
  <si>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</si>
  <si>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</si>
  <si>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</si>
  <si>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</si>
  <si>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</si>
  <si>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</si>
  <si>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</si>
  <si>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</si>
  <si>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</si>
  <si>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</si>
  <si>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</si>
  <si>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</si>
  <si>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</si>
  <si>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</si>
  <si>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</si>
  <si>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</si>
  <si>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</si>
  <si>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</si>
  <si>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</si>
  <si>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</si>
  <si>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</si>
  <si>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</si>
  <si>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</si>
  <si>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</si>
  <si>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</si>
  <si>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</si>
  <si>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</si>
  <si>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</si>
  <si>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</si>
  <si>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</si>
  <si>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</si>
  <si>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</si>
  <si>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</si>
  <si>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</si>
  <si>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</si>
  <si>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</si>
  <si>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</si>
  <si>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</si>
  <si>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</si>
  <si>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</si>
  <si>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</si>
  <si>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</si>
  <si>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</si>
  <si>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</si>
  <si>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</si>
  <si>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</si>
  <si>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</si>
  <si>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</si>
  <si>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</si>
  <si>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</si>
  <si>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</si>
  <si>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</si>
  <si>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</si>
  <si>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</si>
  <si>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</si>
  <si>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</si>
  <si>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</si>
  <si>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</si>
  <si>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</si>
  <si>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</si>
  <si>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</si>
  <si>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</si>
  <si>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</si>
  <si>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</si>
  <si>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</si>
  <si>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</si>
  <si>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</si>
  <si>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</si>
  <si>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</si>
  <si>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</si>
  <si>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</si>
  <si>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</si>
  <si>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</si>
  <si>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</si>
  <si>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</si>
  <si>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</si>
  <si>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</si>
  <si>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</si>
  <si>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</si>
  <si>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</si>
  <si>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</si>
  <si>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</si>
  <si>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</si>
  <si>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</si>
  <si>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</si>
  <si>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</si>
  <si>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</si>
  <si>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</si>
  <si>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</si>
  <si>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</si>
  <si>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</si>
  <si>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</si>
  <si>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</si>
  <si>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</si>
  <si>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</si>
  <si>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</si>
  <si>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</si>
  <si>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</si>
  <si>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</si>
  <si>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</si>
  <si>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</si>
  <si>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</si>
  <si>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</si>
  <si>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</si>
  <si>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</si>
  <si>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</si>
  <si>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</si>
  <si>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</si>
  <si>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</si>
  <si>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</si>
  <si>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</si>
  <si>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</si>
  <si>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</si>
  <si>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</si>
  <si>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</si>
  <si>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</si>
  <si>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</si>
  <si>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</si>
  <si>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</si>
  <si>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</si>
  <si>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</si>
  <si>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</si>
  <si>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</si>
  <si>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</si>
  <si>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</si>
  <si>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</si>
  <si>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</si>
  <si>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</si>
  <si>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</si>
  <si>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</si>
  <si>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</si>
  <si>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</si>
  <si>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</si>
  <si>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</si>
  <si>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</si>
  <si>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</si>
  <si>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</si>
  <si>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</si>
  <si>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</si>
  <si>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</si>
  <si>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</si>
  <si>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</si>
  <si>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</si>
  <si>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</si>
  <si>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</si>
  <si>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</si>
  <si>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</si>
  <si>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</si>
  <si>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</si>
  <si>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</si>
  <si>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</si>
  <si>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</si>
  <si>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</si>
  <si>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</si>
  <si>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</si>
  <si>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</si>
  <si>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</si>
  <si>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</si>
  <si>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</si>
  <si>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</si>
  <si>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</si>
  <si>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</si>
  <si>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</si>
  <si>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</si>
  <si>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</si>
  <si>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</si>
  <si>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</si>
  <si>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</si>
  <si>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</si>
  <si>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</si>
  <si>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</si>
  <si>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</si>
  <si>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</si>
  <si>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</si>
  <si>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</si>
  <si>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</si>
  <si>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</si>
  <si>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</si>
  <si>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</si>
  <si>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</si>
  <si>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</si>
  <si>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</si>
  <si>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</si>
  <si>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</si>
  <si>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</si>
  <si>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</si>
  <si>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</si>
  <si>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</si>
  <si>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</si>
  <si>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</si>
  <si>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</si>
  <si>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</si>
  <si>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</si>
  <si>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</si>
  <si>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</si>
  <si>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</si>
  <si>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</si>
  <si>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</si>
  <si>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</si>
  <si>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</si>
  <si>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</si>
  <si>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</si>
  <si>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</si>
  <si>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</si>
  <si>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</si>
  <si>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</si>
  <si>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</si>
  <si>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</si>
  <si>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</si>
  <si>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</si>
  <si>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</si>
  <si>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</si>
  <si>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</si>
  <si>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</si>
  <si>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</si>
  <si>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</si>
  <si>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</si>
  <si>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</si>
  <si>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</si>
  <si>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</si>
  <si>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</si>
  <si>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</si>
  <si>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</si>
  <si>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</si>
  <si>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</si>
  <si>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</si>
  <si>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</si>
  <si>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</si>
  <si>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</si>
  <si>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</si>
  <si>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</si>
  <si>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</si>
  <si>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</si>
  <si>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</si>
  <si>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</si>
  <si>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</si>
  <si>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</si>
  <si>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</si>
  <si>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</si>
  <si>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</si>
  <si>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</si>
  <si>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</si>
  <si>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</si>
  <si>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</si>
  <si>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</si>
  <si>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</si>
  <si>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</si>
  <si>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</si>
  <si>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</si>
  <si>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</si>
  <si>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</si>
  <si>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</si>
  <si>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</si>
  <si>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</si>
  <si>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</si>
  <si>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</si>
  <si>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</si>
  <si>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</si>
  <si>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</si>
  <si>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</si>
  <si>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</si>
  <si>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</si>
  <si>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</si>
  <si>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</si>
  <si>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</si>
  <si>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</si>
  <si>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</si>
  <si>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</si>
  <si>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</si>
  <si>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</si>
  <si>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</si>
  <si>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</si>
  <si>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</si>
  <si>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</si>
  <si>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</si>
  <si>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</si>
  <si>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</si>
  <si>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</si>
  <si>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</si>
  <si>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</si>
  <si>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</si>
  <si>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</si>
  <si>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</si>
  <si>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</si>
  <si>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</si>
  <si>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</si>
  <si>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</si>
  <si>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</si>
  <si>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</si>
  <si>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</si>
  <si>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</si>
  <si>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</si>
  <si>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</si>
  <si>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</si>
  <si>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</si>
  <si>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</si>
  <si>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</si>
  <si>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</si>
  <si>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</si>
  <si>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</si>
  <si>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</si>
  <si>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</si>
  <si>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</si>
  <si>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</si>
  <si>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</si>
  <si>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</si>
  <si>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</si>
  <si>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</si>
  <si>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</si>
  <si>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</si>
  <si>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</si>
  <si>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</si>
  <si>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</si>
  <si>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</si>
  <si>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</si>
  <si>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</si>
  <si>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</si>
  <si>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</si>
  <si>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</si>
  <si>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</si>
  <si>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</si>
  <si>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</si>
  <si>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</si>
  <si>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</si>
  <si>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</si>
  <si>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</si>
  <si>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</si>
  <si>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</si>
  <si>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</si>
  <si>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</si>
  <si>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</si>
  <si>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</si>
  <si>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</si>
  <si>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</si>
  <si>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</si>
  <si>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</si>
  <si>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</si>
  <si>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</si>
  <si>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</si>
  <si>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</si>
  <si>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</si>
  <si>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</si>
  <si>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</si>
  <si>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</si>
  <si>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</si>
  <si>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</si>
  <si>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</si>
  <si>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</si>
  <si>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</si>
  <si>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</si>
  <si>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</si>
  <si>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</si>
  <si>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</si>
  <si>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</si>
  <si>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</si>
  <si>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</si>
  <si>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</si>
  <si>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</si>
  <si>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</si>
  <si>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</si>
  <si>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</si>
  <si>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</si>
  <si>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</si>
  <si>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</si>
  <si>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</si>
  <si>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</si>
  <si>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</si>
  <si>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</si>
  <si>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</si>
  <si>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</si>
  <si>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</si>
  <si>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</si>
  <si>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</si>
  <si>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</si>
  <si>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</si>
  <si>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</si>
  <si>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</si>
  <si>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</si>
  <si>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</si>
  <si>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</si>
  <si>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</si>
  <si>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</si>
  <si>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</si>
  <si>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</si>
  <si>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</si>
  <si>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</si>
  <si>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</si>
  <si>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</si>
  <si>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</si>
  <si>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</si>
  <si>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</si>
  <si>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</si>
  <si>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</si>
  <si>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</si>
  <si>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</si>
  <si>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</si>
  <si>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</si>
  <si>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</si>
  <si>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</si>
  <si>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</si>
  <si>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</si>
  <si>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</si>
  <si>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</si>
  <si>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</si>
  <si>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</si>
  <si>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</si>
  <si>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</si>
  <si>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</si>
  <si>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</si>
  <si>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</si>
  <si>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</si>
  <si>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</si>
  <si>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</si>
  <si>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</si>
  <si>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</si>
  <si>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</si>
  <si>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</si>
  <si>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</si>
  <si>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</si>
  <si>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</si>
  <si>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</si>
  <si>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</si>
  <si>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</si>
  <si>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</si>
  <si>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</si>
  <si>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</si>
  <si>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</si>
  <si>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</si>
  <si>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</si>
  <si>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</si>
  <si>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</si>
  <si>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</si>
  <si>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</si>
  <si>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</si>
  <si>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</si>
  <si>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</si>
  <si>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</si>
  <si>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</si>
  <si>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</si>
  <si>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</si>
  <si>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</si>
  <si>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</si>
  <si>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</si>
  <si>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</si>
  <si>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</si>
  <si>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</si>
  <si>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</si>
  <si>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</si>
  <si>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</si>
  <si>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</si>
  <si>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</si>
  <si>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</si>
  <si>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</si>
  <si>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</si>
  <si>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</si>
  <si>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</si>
  <si>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</si>
  <si>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</si>
  <si>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</si>
  <si>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</si>
  <si>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</si>
  <si>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</si>
  <si>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</si>
  <si>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</si>
  <si>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</si>
  <si>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</si>
  <si>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</si>
  <si>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</si>
  <si>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</si>
  <si>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</si>
  <si>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</si>
  <si>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</si>
  <si>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</si>
  <si>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</si>
  <si>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</si>
  <si>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</si>
  <si>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</si>
  <si>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</si>
  <si>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</si>
  <si>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</si>
  <si>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</si>
  <si>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</si>
  <si>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</si>
  <si>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</si>
  <si>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</si>
  <si>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</si>
  <si>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</si>
  <si>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</si>
  <si>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</si>
  <si>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</si>
  <si>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</si>
  <si>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</si>
  <si>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</si>
  <si>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</si>
  <si>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</si>
  <si>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</si>
  <si>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</si>
  <si>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</si>
  <si>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</si>
  <si>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</si>
  <si>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</si>
  <si>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</si>
  <si>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</si>
  <si>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</si>
  <si>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</si>
  <si>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</si>
  <si>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</si>
  <si>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</si>
  <si>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</si>
  <si>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</si>
  <si>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</si>
  <si>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</si>
  <si>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</si>
  <si>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</si>
  <si>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</si>
  <si>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</si>
  <si>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</si>
  <si>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</si>
  <si>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</si>
  <si>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</si>
  <si>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</si>
  <si>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</si>
  <si>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</si>
  <si>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</si>
  <si>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</si>
  <si>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</si>
  <si>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</si>
  <si>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</si>
  <si>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</si>
  <si>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</si>
  <si>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</si>
  <si>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</si>
  <si>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</si>
  <si>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</si>
  <si>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</si>
  <si>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</si>
  <si>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</si>
  <si>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</si>
  <si>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</si>
  <si>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</si>
  <si>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</si>
  <si>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</si>
  <si>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</si>
  <si>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</si>
  <si>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</si>
  <si>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</si>
  <si>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</si>
  <si>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</si>
  <si>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</si>
  <si>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</si>
  <si>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</si>
  <si>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</si>
  <si>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</si>
  <si>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</si>
  <si>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</si>
  <si>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</si>
  <si>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</si>
  <si>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</si>
  <si>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</si>
  <si>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</si>
  <si>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</si>
  <si>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</si>
  <si>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</si>
  <si>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</si>
  <si>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</si>
  <si>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</si>
  <si>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</si>
  <si>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</si>
  <si>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</si>
  <si>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</si>
  <si>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</si>
  <si>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</si>
  <si>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</si>
  <si>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</si>
  <si>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</si>
  <si>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</si>
  <si>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</si>
  <si>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</si>
  <si>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</si>
  <si>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</si>
  <si>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</si>
  <si>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</si>
  <si>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</si>
  <si>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</si>
  <si>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</si>
  <si>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</si>
  <si>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</si>
  <si>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</si>
  <si>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</si>
  <si>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</si>
  <si>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</si>
  <si>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</si>
  <si>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</si>
  <si>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</si>
  <si>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</si>
  <si>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</si>
  <si>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</si>
  <si>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</si>
  <si>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</si>
  <si>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</si>
  <si>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</si>
  <si>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</si>
  <si>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</si>
  <si>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</si>
  <si>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</si>
  <si>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</si>
  <si>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</si>
  <si>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</si>
  <si>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</si>
  <si>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</si>
  <si>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</si>
  <si>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</si>
  <si>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</si>
  <si>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</si>
  <si>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</si>
  <si>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</si>
  <si>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</si>
  <si>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</si>
  <si>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</si>
  <si>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</si>
  <si>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</si>
  <si>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</si>
  <si>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</si>
  <si>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</si>
  <si>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</si>
  <si>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</si>
  <si>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</si>
  <si>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</si>
  <si>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</si>
  <si>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</si>
  <si>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</si>
  <si>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</si>
  <si>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</si>
  <si>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</si>
  <si>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</si>
  <si>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</si>
  <si>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</si>
  <si>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</si>
  <si>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</si>
  <si>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</si>
  <si>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</si>
  <si>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</si>
  <si>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</si>
  <si>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</si>
  <si>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</si>
  <si>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</si>
  <si>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</si>
  <si>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</si>
  <si>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</si>
  <si>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</si>
  <si>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</si>
  <si>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</si>
  <si>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</si>
  <si>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</si>
  <si>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</si>
  <si>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</si>
  <si>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</si>
  <si>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</si>
  <si>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</si>
  <si>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</si>
  <si>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</si>
  <si>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</si>
  <si>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</si>
  <si>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</si>
  <si>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</si>
  <si>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</si>
  <si>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</si>
  <si>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</si>
  <si>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</si>
  <si>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</si>
  <si>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</si>
  <si>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</si>
  <si>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</si>
  <si>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</si>
  <si>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</si>
  <si>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</si>
  <si>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</si>
  <si>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</si>
  <si>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</si>
  <si>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</si>
  <si>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</si>
  <si>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</si>
  <si>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</si>
  <si>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</si>
  <si>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</si>
  <si>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</si>
  <si>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</si>
  <si>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</si>
  <si>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</si>
  <si>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</si>
  <si>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</si>
  <si>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</si>
  <si>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</si>
  <si>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</si>
  <si>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</si>
  <si>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</si>
  <si>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</si>
  <si>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</si>
  <si>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</si>
  <si>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</si>
  <si>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</si>
  <si>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</si>
  <si>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</si>
  <si>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</si>
  <si>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</si>
  <si>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</si>
  <si>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</si>
  <si>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</si>
  <si>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</si>
  <si>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</si>
  <si>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</si>
  <si>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</si>
  <si>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</si>
  <si>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</si>
  <si>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</si>
  <si>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</si>
  <si>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</si>
  <si>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</si>
  <si>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</si>
  <si>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</si>
  <si>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</si>
  <si>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</si>
  <si>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</si>
  <si>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</si>
  <si>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</si>
  <si>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</si>
  <si>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</si>
  <si>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</si>
  <si>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</si>
  <si>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</si>
  <si>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</si>
  <si>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</si>
  <si>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</si>
  <si>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</si>
  <si>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</si>
  <si>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</si>
  <si>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</si>
  <si>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</si>
  <si>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</si>
  <si>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</si>
  <si>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</si>
  <si>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</si>
  <si>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</si>
  <si>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</si>
  <si>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</si>
  <si>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</si>
  <si>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</si>
  <si>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</si>
  <si>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</si>
  <si>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</si>
  <si>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</si>
  <si>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</si>
  <si>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</si>
  <si>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</si>
  <si>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</si>
  <si>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</si>
  <si>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</si>
  <si>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</si>
  <si>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</si>
  <si>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</si>
  <si>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</si>
  <si>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</si>
  <si>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</si>
  <si>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</si>
  <si>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</si>
  <si>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</si>
  <si>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</si>
  <si>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</si>
  <si>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</si>
  <si>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</si>
  <si>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</si>
  <si>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</si>
  <si>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</si>
  <si>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</si>
  <si>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</si>
  <si>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</si>
  <si>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</si>
  <si>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</si>
  <si>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</si>
  <si>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</si>
  <si>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</si>
  <si>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</si>
  <si>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</si>
  <si>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</si>
  <si>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</si>
  <si>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</si>
  <si>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</si>
  <si>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</si>
  <si>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</si>
  <si>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</si>
  <si>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</si>
  <si>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</si>
  <si>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</si>
  <si>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</si>
  <si>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</si>
  <si>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</si>
  <si>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</si>
  <si>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</si>
  <si>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</si>
  <si>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</si>
  <si>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</si>
  <si>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</si>
  <si>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</si>
  <si>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</si>
  <si>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</si>
  <si>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</si>
  <si>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</si>
  <si>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</si>
  <si>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</si>
  <si>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</si>
  <si>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</si>
  <si>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</si>
  <si>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</si>
  <si>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</si>
  <si>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</si>
  <si>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</si>
  <si>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</si>
  <si>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</si>
  <si>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</si>
  <si>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</si>
  <si>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</si>
  <si>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</si>
  <si>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</si>
  <si>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</si>
  <si>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</si>
  <si>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</si>
  <si>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</si>
  <si>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</si>
  <si>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</si>
  <si>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</si>
  <si>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</si>
  <si>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</si>
  <si>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</si>
  <si>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</si>
  <si>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</si>
  <si>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</si>
  <si>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</si>
  <si>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</si>
  <si>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</si>
  <si>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</si>
  <si>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</si>
  <si>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</si>
  <si>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</si>
  <si>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</si>
  <si>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</si>
  <si>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</si>
  <si>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</si>
  <si>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</si>
  <si>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</si>
  <si>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</si>
  <si>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</si>
  <si>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</si>
  <si>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</si>
  <si>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</si>
  <si>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</si>
  <si>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</si>
  <si>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</si>
  <si>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</si>
  <si>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</si>
  <si>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</si>
  <si>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</si>
  <si>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</si>
  <si>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</si>
  <si>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</si>
  <si>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</si>
  <si>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</si>
  <si>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</si>
  <si>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</si>
  <si>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</si>
  <si>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</si>
  <si>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</si>
  <si>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</si>
  <si>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</si>
  <si>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</si>
  <si>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</si>
  <si>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</si>
  <si>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</si>
  <si>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</si>
  <si>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</si>
  <si>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</si>
  <si>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</si>
  <si>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</si>
  <si>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</si>
  <si>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</si>
  <si>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</si>
  <si>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</si>
  <si>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</si>
  <si>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</si>
  <si>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</si>
  <si>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</si>
  <si>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</si>
  <si>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</si>
  <si>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</si>
  <si>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</si>
  <si>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</si>
  <si>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</si>
  <si>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</si>
  <si>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</si>
  <si>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</si>
  <si>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</si>
  <si>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</si>
  <si>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</si>
  <si>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</si>
  <si>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</si>
  <si>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</si>
  <si>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</si>
  <si>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</si>
  <si>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</si>
  <si>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</si>
  <si>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</si>
  <si>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</si>
  <si>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</si>
  <si>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</si>
  <si>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</si>
  <si>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</si>
  <si>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</si>
  <si>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</si>
  <si>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</si>
  <si>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</si>
  <si>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</si>
  <si>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</si>
  <si>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</si>
  <si>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</si>
  <si>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</si>
  <si>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</si>
  <si>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</si>
  <si>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</si>
  <si>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</si>
  <si>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</si>
  <si>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</si>
  <si>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</si>
  <si>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</si>
  <si>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</si>
  <si>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</si>
  <si>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</si>
  <si>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</si>
  <si>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</si>
  <si>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</si>
  <si>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</si>
  <si>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</si>
  <si>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</si>
  <si>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</si>
  <si>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</si>
  <si>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</si>
  <si>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</si>
  <si>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</si>
  <si>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</si>
  <si>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</si>
  <si>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</si>
  <si>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</si>
  <si>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</si>
  <si>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</si>
  <si>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</si>
  <si>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</si>
  <si>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</si>
  <si>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</si>
  <si>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</si>
  <si>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</si>
  <si>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</si>
  <si>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</si>
  <si>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</si>
  <si>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</si>
  <si>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</si>
  <si>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</si>
  <si>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</si>
  <si>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</si>
  <si>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</si>
  <si>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</si>
  <si>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</si>
  <si>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</si>
  <si>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</si>
  <si>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</si>
  <si>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</si>
  <si>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</si>
  <si>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</si>
  <si>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</si>
  <si>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</si>
  <si>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</si>
  <si>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</si>
  <si>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</si>
  <si>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</si>
  <si>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</si>
  <si>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</si>
  <si>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</si>
  <si>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</si>
  <si>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</si>
  <si>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</si>
  <si>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</si>
  <si>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</si>
  <si>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</si>
  <si>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</si>
  <si>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</si>
  <si>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</si>
  <si>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</si>
  <si>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</si>
  <si>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</si>
  <si>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</si>
  <si>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</si>
  <si>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</si>
  <si>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</si>
  <si>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</si>
  <si>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</si>
  <si>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</si>
  <si>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</si>
  <si>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</si>
  <si>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</si>
  <si>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</si>
  <si>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</si>
  <si>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</si>
  <si>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</si>
  <si>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</si>
  <si>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</si>
  <si>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</si>
  <si>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</si>
  <si>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</si>
  <si>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</si>
  <si>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</si>
  <si>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</si>
  <si>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</si>
  <si>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</si>
  <si>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</si>
  <si>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</si>
  <si>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</si>
  <si>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</si>
  <si>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</si>
  <si>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</si>
  <si>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</si>
  <si>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</si>
  <si>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</si>
  <si>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</si>
  <si>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</si>
  <si>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</si>
  <si>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</si>
  <si>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</si>
  <si>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</si>
  <si>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</si>
  <si>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</si>
  <si>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</si>
  <si>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</si>
  <si>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</si>
  <si>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</si>
  <si>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</si>
  <si>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</si>
  <si>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</si>
  <si>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</si>
  <si>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</si>
  <si>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</si>
  <si>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</si>
  <si>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</si>
  <si>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</si>
  <si>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</si>
  <si>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</si>
  <si>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</si>
  <si>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</si>
  <si>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</si>
  <si>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</si>
  <si>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</si>
  <si>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</si>
  <si>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</si>
  <si>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</si>
  <si>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</si>
  <si>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</si>
  <si>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</si>
  <si>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</si>
  <si>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</si>
  <si>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</si>
  <si>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</si>
  <si>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</si>
  <si>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</si>
  <si>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</si>
  <si>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</si>
  <si>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</si>
  <si>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</si>
  <si>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</si>
  <si>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</si>
  <si>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</si>
  <si>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</si>
  <si>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</si>
  <si>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</si>
  <si>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</si>
  <si>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</si>
  <si>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</si>
  <si>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</si>
  <si>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</si>
  <si>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</si>
  <si>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</si>
  <si>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</si>
  <si>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</si>
  <si>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</si>
  <si>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</si>
  <si>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</si>
  <si>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</si>
  <si>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</si>
  <si>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</si>
  <si>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</si>
  <si>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</si>
  <si>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</si>
  <si>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</si>
  <si>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</si>
  <si>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</si>
  <si>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</si>
  <si>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</si>
  <si>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</si>
  <si>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</si>
  <si>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</si>
  <si>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</si>
  <si>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</si>
  <si>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</si>
  <si>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</si>
  <si>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</si>
  <si>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</si>
  <si>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</si>
  <si>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</si>
  <si>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</si>
  <si>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</si>
  <si>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</si>
  <si>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</si>
  <si>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</si>
  <si>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</si>
  <si>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</si>
  <si>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</si>
  <si>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</si>
  <si>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</si>
  <si>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</si>
  <si>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</si>
  <si>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</si>
  <si>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</si>
  <si>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</si>
  <si>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</si>
  <si>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</si>
  <si>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</si>
  <si>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</si>
  <si>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</si>
  <si>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</si>
  <si>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</si>
  <si>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</si>
  <si>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</si>
  <si>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</si>
  <si>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</si>
  <si>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</si>
  <si>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</si>
  <si>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</si>
  <si>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</si>
  <si>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</si>
  <si>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</si>
  <si>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</si>
  <si>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</si>
  <si>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</si>
  <si>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</si>
  <si>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</si>
  <si>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</si>
  <si>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</si>
  <si>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</si>
  <si>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</si>
  <si>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</si>
  <si>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</si>
  <si>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</si>
  <si>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</si>
  <si>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</si>
  <si>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</si>
  <si>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</si>
  <si>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</si>
  <si>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</si>
  <si>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</si>
  <si>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</si>
  <si>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</si>
  <si>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</si>
  <si>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</si>
  <si>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</si>
  <si>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</si>
  <si>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</si>
  <si>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</si>
  <si>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</si>
  <si>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</si>
  <si>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</si>
  <si>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</si>
  <si>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</si>
  <si>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</si>
  <si>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</si>
  <si>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</si>
  <si>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</si>
  <si>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</si>
  <si>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</si>
  <si>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</si>
  <si>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</si>
  <si>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</si>
  <si>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</si>
  <si>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</si>
  <si>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</si>
  <si>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</si>
  <si>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</si>
  <si>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</si>
  <si>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</si>
  <si>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</si>
  <si>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</si>
  <si>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</si>
  <si>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</si>
  <si>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</si>
  <si>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</si>
  <si>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</si>
  <si>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</si>
  <si>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</si>
  <si>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</si>
  <si>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</si>
  <si>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</si>
  <si>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</si>
  <si>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</si>
  <si>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</si>
  <si>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</si>
  <si>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</si>
  <si>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</si>
  <si>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</si>
  <si>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</si>
  <si>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</si>
  <si>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</si>
  <si>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</si>
  <si>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</si>
  <si>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</si>
  <si>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</si>
  <si>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</si>
  <si>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</si>
  <si>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</si>
  <si>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</si>
  <si>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</si>
  <si>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</si>
  <si>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</si>
  <si>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</si>
  <si>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</si>
  <si>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</si>
  <si>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</si>
  <si>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</si>
  <si>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</si>
  <si>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</si>
  <si>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</si>
  <si>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</si>
  <si>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</si>
  <si>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</si>
  <si>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</si>
  <si>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</si>
  <si>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</si>
  <si>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</si>
  <si>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</si>
  <si>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</si>
  <si>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</si>
  <si>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</si>
  <si>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</si>
  <si>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</si>
  <si>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</si>
  <si>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</si>
  <si>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</si>
  <si>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</si>
  <si>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</si>
  <si>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</si>
  <si>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</si>
  <si>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</si>
  <si>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</si>
  <si>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</si>
  <si>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</si>
  <si>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</si>
  <si>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</si>
  <si>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</si>
  <si>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</si>
  <si>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</si>
  <si>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</si>
  <si>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</si>
  <si>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</si>
  <si>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</si>
  <si>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</si>
  <si>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</si>
  <si>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</si>
  <si>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</si>
  <si>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</si>
  <si>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</si>
  <si>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</si>
  <si>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</si>
  <si>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</si>
  <si>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</si>
  <si>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</si>
  <si>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</si>
  <si>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</si>
  <si>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</si>
  <si>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</si>
  <si>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</si>
  <si>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</si>
  <si>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</si>
  <si>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</si>
  <si>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</si>
  <si>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</si>
  <si>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</si>
  <si>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</si>
  <si>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</si>
  <si>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</si>
  <si>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</si>
  <si>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</si>
  <si>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</si>
  <si>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</si>
  <si>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</si>
  <si>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</si>
  <si>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</si>
  <si>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</si>
  <si>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</si>
  <si>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</si>
  <si>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</si>
  <si>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</si>
  <si>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</si>
  <si>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</si>
  <si>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</si>
  <si>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</si>
  <si>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</si>
  <si>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</si>
  <si>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</si>
  <si>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</si>
  <si>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</si>
  <si>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</si>
  <si>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</si>
  <si>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</si>
  <si>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</si>
  <si>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</si>
  <si>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</si>
  <si>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</si>
  <si>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</si>
  <si>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</si>
  <si>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</si>
  <si>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</si>
  <si>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</si>
  <si>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</si>
  <si>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</si>
  <si>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</si>
  <si>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</si>
  <si>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</si>
  <si>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</si>
  <si>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</si>
  <si>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</si>
  <si>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</si>
  <si>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</si>
  <si>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</si>
  <si>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</si>
  <si>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</si>
  <si>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</si>
  <si>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</si>
  <si>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</si>
  <si>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</si>
  <si>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</si>
  <si>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</si>
  <si>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</si>
  <si>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</si>
  <si>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</si>
  <si>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</si>
  <si>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</si>
  <si>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</si>
  <si>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</si>
  <si>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</si>
  <si>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</si>
  <si>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</si>
  <si>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</si>
  <si>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</si>
  <si>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</si>
  <si>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</si>
  <si>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</si>
  <si>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</si>
  <si>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</si>
  <si>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</si>
  <si>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</si>
  <si>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</si>
  <si>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</si>
  <si>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</si>
  <si>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</si>
  <si>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</si>
  <si>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</si>
  <si>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</si>
  <si>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</si>
  <si>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</si>
  <si>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</si>
  <si>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</si>
  <si>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</si>
  <si>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</si>
  <si>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</si>
  <si>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</si>
  <si>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</si>
  <si>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</si>
  <si>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</si>
  <si>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</si>
  <si>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</si>
  <si>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</si>
  <si>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</si>
  <si>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</si>
  <si>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</si>
  <si>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</si>
  <si>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</si>
  <si>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</si>
  <si>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</si>
  <si>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</si>
  <si>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</si>
  <si>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</si>
  <si>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</si>
  <si>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</si>
  <si>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</si>
  <si>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</si>
  <si>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</si>
  <si>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</si>
  <si>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</si>
  <si>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</si>
  <si>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</si>
  <si>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</si>
  <si>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</si>
  <si>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</si>
  <si>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</si>
  <si>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</si>
  <si>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</si>
  <si>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</si>
  <si>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</si>
  <si>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</si>
  <si>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</si>
  <si>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</si>
  <si>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</si>
  <si>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</si>
  <si>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</si>
  <si>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</si>
  <si>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</si>
  <si>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</si>
  <si>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</si>
  <si>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</si>
  <si>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</si>
  <si>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</si>
  <si>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</si>
  <si>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</si>
  <si>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</si>
  <si>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</si>
  <si>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</si>
  <si>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</si>
  <si>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</si>
  <si>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</si>
  <si>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</si>
  <si>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</si>
  <si>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</si>
  <si>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</si>
  <si>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</si>
  <si>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</si>
  <si>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</si>
  <si>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</si>
  <si>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</si>
  <si>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</si>
  <si>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</si>
  <si>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</si>
  <si>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</si>
  <si>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</si>
  <si>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</si>
  <si>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</si>
  <si>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</si>
  <si>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</si>
  <si>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</si>
  <si>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</si>
  <si>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</si>
  <si>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</si>
  <si>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</si>
  <si>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</si>
  <si>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</si>
  <si>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</si>
  <si>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</si>
  <si>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</si>
  <si>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</si>
  <si>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</si>
  <si>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</si>
  <si>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</si>
  <si>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</si>
  <si>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</si>
  <si>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</si>
  <si>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</si>
  <si>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</si>
  <si>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</si>
  <si>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</si>
  <si>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</si>
  <si>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</si>
  <si>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</si>
  <si>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</si>
  <si>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</si>
  <si>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</si>
  <si>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</si>
  <si>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</si>
  <si>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</si>
  <si>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</si>
  <si>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</si>
  <si>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</si>
  <si>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</si>
  <si>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</si>
  <si>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</si>
  <si>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</si>
  <si>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</si>
  <si>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</si>
  <si>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</si>
  <si>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</si>
  <si>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</si>
  <si>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</si>
  <si>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</si>
  <si>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</si>
  <si>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</si>
  <si>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</si>
  <si>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</si>
  <si>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</si>
  <si>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</si>
  <si>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</si>
  <si>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</si>
  <si>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</si>
  <si>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</si>
  <si>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</si>
  <si>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</si>
  <si>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</si>
  <si>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</si>
  <si>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</si>
  <si>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</si>
  <si>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</si>
  <si>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</si>
  <si>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</si>
  <si>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</si>
  <si>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</si>
  <si>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</si>
  <si>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</si>
  <si>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</si>
  <si>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</si>
  <si>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</si>
  <si>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</si>
  <si>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</si>
  <si>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</si>
  <si>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</si>
  <si>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</si>
  <si>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</si>
  <si>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</si>
  <si>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</si>
  <si>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</si>
  <si>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</si>
  <si>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</si>
  <si>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</si>
  <si>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</si>
  <si>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</si>
  <si>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</si>
  <si>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</si>
  <si>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</si>
  <si>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</si>
  <si>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</si>
  <si>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</si>
  <si>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</si>
  <si>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</si>
  <si>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</si>
  <si>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</si>
  <si>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</si>
  <si>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</si>
  <si>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</si>
  <si>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</si>
  <si>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</si>
  <si>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</si>
  <si>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</si>
  <si>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</si>
  <si>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</si>
  <si>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</si>
  <si>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</si>
  <si>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</si>
  <si>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</si>
  <si>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</si>
  <si>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</si>
  <si>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</si>
  <si>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</si>
  <si>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</si>
  <si>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</si>
  <si>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</si>
  <si>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</si>
  <si>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</si>
  <si>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</si>
  <si>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</si>
  <si>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</si>
  <si>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</si>
  <si>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</si>
  <si>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</si>
  <si>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</si>
  <si>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</si>
  <si>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</si>
  <si>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</si>
  <si>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</si>
  <si>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</si>
  <si>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</si>
  <si>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</si>
  <si>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</si>
  <si>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</si>
  <si>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</si>
  <si>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</si>
  <si>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</si>
  <si>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</si>
  <si>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</si>
  <si>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</si>
  <si>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</si>
  <si>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</si>
  <si>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</si>
  <si>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</si>
  <si>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</si>
  <si>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</si>
  <si>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</si>
  <si>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</si>
  <si>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</si>
  <si>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</si>
  <si>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</si>
  <si>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</si>
  <si>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</si>
  <si>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</si>
  <si>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</si>
  <si>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</si>
  <si>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</si>
  <si>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</si>
  <si>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</si>
  <si>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</si>
  <si>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</si>
  <si>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</si>
  <si>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</si>
  <si>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</si>
  <si>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</si>
  <si>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</si>
  <si>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</si>
  <si>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</si>
  <si>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</si>
  <si>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</si>
  <si>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</si>
  <si>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</si>
  <si>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</si>
  <si>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</si>
  <si>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</si>
  <si>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</si>
  <si>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</si>
  <si>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</si>
  <si>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</si>
  <si>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</si>
  <si>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</si>
  <si>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</si>
  <si>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</si>
  <si>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</si>
  <si>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</si>
  <si>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</si>
  <si>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</si>
  <si>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</si>
  <si>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</si>
  <si>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</si>
  <si>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</si>
  <si>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</si>
  <si>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</si>
  <si>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</si>
  <si>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</si>
  <si>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</si>
  <si>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</si>
  <si>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</si>
  <si>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</si>
  <si>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</si>
  <si>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</si>
  <si>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</si>
  <si>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</si>
  <si>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</si>
  <si>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</si>
  <si>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</si>
  <si>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</si>
  <si>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</si>
  <si>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</si>
  <si>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</si>
  <si>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</si>
  <si>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</si>
  <si>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</si>
  <si>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</si>
  <si>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</si>
  <si>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</si>
  <si>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</si>
  <si>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</si>
  <si>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</si>
  <si>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</si>
  <si>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</si>
  <si>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</si>
  <si>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</si>
  <si>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</si>
  <si>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</si>
  <si>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</si>
  <si>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</si>
  <si>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</si>
  <si>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</si>
  <si>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</si>
  <si>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</si>
  <si>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</si>
  <si>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</si>
  <si>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</si>
  <si>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</si>
  <si>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</si>
  <si>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</si>
  <si>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</si>
  <si>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</si>
  <si>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</si>
  <si>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</si>
  <si>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</si>
  <si>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</si>
  <si>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</si>
  <si>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</si>
  <si>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</si>
  <si>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</si>
  <si>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</si>
  <si>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</si>
  <si>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</si>
  <si>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</si>
  <si>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</si>
  <si>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</si>
  <si>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</si>
  <si>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</si>
  <si>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</si>
  <si>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</si>
  <si>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</si>
  <si>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</si>
  <si>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</si>
  <si>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</si>
  <si>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</si>
  <si>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</si>
  <si>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</si>
  <si>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</si>
  <si>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</si>
  <si>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</si>
  <si>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</si>
  <si>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</si>
  <si>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</si>
  <si>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</si>
  <si>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</si>
  <si>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</si>
  <si>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</si>
  <si>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</si>
  <si>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</si>
  <si>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</si>
  <si>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</si>
  <si>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</si>
  <si>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</si>
  <si>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</si>
  <si>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</si>
  <si>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</si>
  <si>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</si>
  <si>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</si>
  <si>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</si>
  <si>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</si>
  <si>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</si>
  <si>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</si>
  <si>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</si>
  <si>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</si>
  <si>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</si>
  <si>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</si>
  <si>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</si>
  <si>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</si>
  <si>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</si>
  <si>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</si>
  <si>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</si>
  <si>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</si>
  <si>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</si>
  <si>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</si>
  <si>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</si>
  <si>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</si>
  <si>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</si>
  <si>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</si>
  <si>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</si>
  <si>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</si>
  <si>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</si>
  <si>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</si>
  <si>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</si>
  <si>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</si>
  <si>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</si>
  <si>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</si>
  <si>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</si>
  <si>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</si>
  <si>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</si>
  <si>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</si>
  <si>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</si>
  <si>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</si>
  <si>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</si>
  <si>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</si>
  <si>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</si>
  <si>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</si>
  <si>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</si>
  <si>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</si>
  <si>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</si>
  <si>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</si>
  <si>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</si>
  <si>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</si>
  <si>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</si>
  <si>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</si>
  <si>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</si>
  <si>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</si>
  <si>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</si>
  <si>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</si>
  <si>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</si>
  <si>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</si>
  <si>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</si>
  <si>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</si>
  <si>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</si>
  <si>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</si>
  <si>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</si>
  <si>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</si>
  <si>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</si>
  <si>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</si>
  <si>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</si>
  <si>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</si>
  <si>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</si>
  <si>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</si>
  <si>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</si>
  <si>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</si>
  <si>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</si>
  <si>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</si>
  <si>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</si>
  <si>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</si>
  <si>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</si>
  <si>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</si>
  <si>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</si>
  <si>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</si>
  <si>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</si>
  <si>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</si>
  <si>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</si>
  <si>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</si>
  <si>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</si>
  <si>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</si>
  <si>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</si>
  <si>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</si>
  <si>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</si>
  <si>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</si>
  <si>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</si>
  <si>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</si>
  <si>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</si>
  <si>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</si>
  <si>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</si>
  <si>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</si>
  <si>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</si>
  <si>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</si>
  <si>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</si>
  <si>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</si>
  <si>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</si>
  <si>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</si>
  <si>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</si>
  <si>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</si>
  <si>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</si>
  <si>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</si>
  <si>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</si>
  <si>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</si>
  <si>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</si>
  <si>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</si>
  <si>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</si>
  <si>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</si>
  <si>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</si>
  <si>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</si>
  <si>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</si>
  <si>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</si>
  <si>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</si>
  <si>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</si>
  <si>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</si>
  <si>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</si>
  <si>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</si>
  <si>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</si>
  <si>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</si>
  <si>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</si>
  <si>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</si>
  <si>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</si>
  <si>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</si>
  <si>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</si>
  <si>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</si>
  <si>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</si>
  <si>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</si>
  <si>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</si>
  <si>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</si>
  <si>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</si>
  <si>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</si>
  <si>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</si>
  <si>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</si>
  <si>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</si>
  <si>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</si>
  <si>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</si>
  <si>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</si>
  <si>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</si>
  <si>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</si>
  <si>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</si>
  <si>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</si>
  <si>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</si>
  <si>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</si>
  <si>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</si>
  <si>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</si>
  <si>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</si>
  <si>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</si>
  <si>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</si>
  <si>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</si>
  <si>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</si>
  <si>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</si>
  <si>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</si>
  <si>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</si>
  <si>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</si>
  <si>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</si>
  <si>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</si>
  <si>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</si>
  <si>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</si>
  <si>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</si>
  <si>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</si>
  <si>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</si>
  <si>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</si>
  <si>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</si>
  <si>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</si>
  <si>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</si>
  <si>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</si>
  <si>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</si>
  <si>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</si>
  <si>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</si>
  <si>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</si>
  <si>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</si>
  <si>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</si>
  <si>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</si>
  <si>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</si>
  <si>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</si>
  <si>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</si>
  <si>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</si>
  <si>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</si>
  <si>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</si>
  <si>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</si>
  <si>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</si>
  <si>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</si>
  <si>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</si>
  <si>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</si>
  <si>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</si>
  <si>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</si>
  <si>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</si>
  <si>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</si>
  <si>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</si>
  <si>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</si>
  <si>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</si>
  <si>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</si>
  <si>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</si>
  <si>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</si>
  <si>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</si>
  <si>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</si>
  <si>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</si>
  <si>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</si>
  <si>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</si>
  <si>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</si>
  <si>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</si>
  <si>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</si>
  <si>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</si>
  <si>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</si>
  <si>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</si>
  <si>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</si>
  <si>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</si>
  <si>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</si>
  <si>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</si>
  <si>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</si>
  <si>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</si>
  <si>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</si>
  <si>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</si>
  <si>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</si>
  <si>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</si>
  <si>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</si>
  <si>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</si>
  <si>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</si>
  <si>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</si>
  <si>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</si>
  <si>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</si>
  <si>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</si>
  <si>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</si>
  <si>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</si>
  <si>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</si>
  <si>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</si>
  <si>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</si>
  <si>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</si>
  <si>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</si>
  <si>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</si>
  <si>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</si>
  <si>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</si>
  <si>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</si>
  <si>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</si>
  <si>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</si>
  <si>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</si>
  <si>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</si>
  <si>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</si>
  <si>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</si>
  <si>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</si>
  <si>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</si>
  <si>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</si>
  <si>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</si>
  <si>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</si>
  <si>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</si>
  <si>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</si>
  <si>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</si>
  <si>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</si>
  <si>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</si>
  <si>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</si>
  <si>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</si>
  <si>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</si>
  <si>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</si>
  <si>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</si>
  <si>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</si>
  <si>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</si>
  <si>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</si>
  <si>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</si>
  <si>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</si>
  <si>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</si>
  <si>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</si>
  <si>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</si>
  <si>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</si>
  <si>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</si>
  <si>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</si>
  <si>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</si>
  <si>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</si>
  <si>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</si>
  <si>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</si>
  <si>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</si>
  <si>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</si>
  <si>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</si>
  <si>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</si>
  <si>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</si>
  <si>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</si>
  <si>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</si>
  <si>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</si>
  <si>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</si>
  <si>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</si>
  <si>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</si>
  <si>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</si>
  <si>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</si>
  <si>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</si>
  <si>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</si>
  <si>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</si>
  <si>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</si>
  <si>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</si>
  <si>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</si>
  <si>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</si>
  <si>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</si>
  <si>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</si>
  <si>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</si>
  <si>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</si>
  <si>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</si>
  <si>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</si>
  <si>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</si>
  <si>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</si>
  <si>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</si>
  <si>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</si>
  <si>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</si>
  <si>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</si>
  <si>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</si>
  <si>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</si>
  <si>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</si>
  <si>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</si>
  <si>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</si>
  <si>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</si>
  <si>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</si>
  <si>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</si>
  <si>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</si>
  <si>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</si>
  <si>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</si>
  <si>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</si>
  <si>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</si>
  <si>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</si>
  <si>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</si>
  <si>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</si>
  <si>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</si>
  <si>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</si>
  <si>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</si>
  <si>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</si>
  <si>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</si>
  <si>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</si>
  <si>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</si>
  <si>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</si>
  <si>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</si>
  <si>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</si>
  <si>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</si>
  <si>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</si>
  <si>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</si>
  <si>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</si>
  <si>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</si>
  <si>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</si>
  <si>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</si>
  <si>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</si>
  <si>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</si>
  <si>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</si>
  <si>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</si>
  <si>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</si>
  <si>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</si>
  <si>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</si>
  <si>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</si>
  <si>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</si>
  <si>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</si>
  <si>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</si>
  <si>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</si>
  <si>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</si>
  <si>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</si>
  <si>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</si>
  <si>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</si>
  <si>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</si>
  <si>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</si>
  <si>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</si>
  <si>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</si>
  <si>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</si>
  <si>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</si>
  <si>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</si>
  <si>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</si>
  <si>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</si>
  <si>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</si>
  <si>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</si>
  <si>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</si>
  <si>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</si>
  <si>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</si>
  <si>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</si>
  <si>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</si>
  <si>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</si>
  <si>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</si>
  <si>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</si>
  <si>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</si>
  <si>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</si>
  <si>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</si>
  <si>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</si>
  <si>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</si>
  <si>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</si>
  <si>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</si>
  <si>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</si>
  <si>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</si>
  <si>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</si>
  <si>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</si>
  <si>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</si>
  <si>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</si>
  <si>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</si>
  <si>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</si>
  <si>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</si>
  <si>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</si>
  <si>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</si>
  <si>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</si>
  <si>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</si>
  <si>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</si>
  <si>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</si>
  <si>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</si>
  <si>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</si>
  <si>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</si>
  <si>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</si>
  <si>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</si>
  <si>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</si>
  <si>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</si>
  <si>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</si>
  <si>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</si>
  <si>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</si>
  <si>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</si>
  <si>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</si>
  <si>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</si>
  <si>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</si>
  <si>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</si>
  <si>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</si>
  <si>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</si>
  <si>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</si>
  <si>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</si>
  <si>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</si>
  <si>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</si>
  <si>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</si>
  <si>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</si>
  <si>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</si>
  <si>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</si>
  <si>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</si>
  <si>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</si>
  <si>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</si>
  <si>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</si>
  <si>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</si>
  <si>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</si>
  <si>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</si>
  <si>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</si>
  <si>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</si>
  <si>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</si>
  <si>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</si>
  <si>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</si>
  <si>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</si>
  <si>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</si>
  <si>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</si>
  <si>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</si>
  <si>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</si>
  <si>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</si>
  <si>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</si>
  <si>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</si>
  <si>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</si>
  <si>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</si>
  <si>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</si>
  <si>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</si>
  <si>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</si>
  <si>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</si>
  <si>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</si>
  <si>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</si>
  <si>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</si>
  <si>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</si>
  <si>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</si>
  <si>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</si>
  <si>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</si>
  <si>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</si>
  <si>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</si>
  <si>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</si>
  <si>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</si>
  <si>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</si>
  <si>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</si>
  <si>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</si>
  <si>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</si>
  <si>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</si>
  <si>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</si>
  <si>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</si>
  <si>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</si>
  <si>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</si>
  <si>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</si>
  <si>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</si>
  <si>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</si>
  <si>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</si>
  <si>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</si>
  <si>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</si>
  <si>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</si>
  <si>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</si>
  <si>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</si>
  <si>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</si>
  <si>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</si>
  <si>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</si>
  <si>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</si>
  <si>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</si>
  <si>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</si>
  <si>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</si>
  <si>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</si>
  <si>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</si>
  <si>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</si>
  <si>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</si>
  <si>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</si>
  <si>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</si>
  <si>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</si>
  <si>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</si>
  <si>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</si>
  <si>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</si>
  <si>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</si>
  <si>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</si>
  <si>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</si>
  <si>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</si>
  <si>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</si>
  <si>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</si>
  <si>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</si>
  <si>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</si>
  <si>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</si>
  <si>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</si>
  <si>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</si>
  <si>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</si>
  <si>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</si>
  <si>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</si>
  <si>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</si>
  <si>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</si>
  <si>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</si>
  <si>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</si>
  <si>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</si>
  <si>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</si>
  <si>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</si>
  <si>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</si>
  <si>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</si>
  <si>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</si>
  <si>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</si>
  <si>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</si>
  <si>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</si>
  <si>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</si>
  <si>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</si>
  <si>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</si>
  <si>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</si>
  <si>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</si>
  <si>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</si>
  <si>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</si>
  <si>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</si>
  <si>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</si>
  <si>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</si>
  <si>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</si>
  <si>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</si>
  <si>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</si>
  <si>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</si>
  <si>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</si>
  <si>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</si>
  <si>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</si>
  <si>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</si>
  <si>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</si>
  <si>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</si>
  <si>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</si>
  <si>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</si>
  <si>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</si>
  <si>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</si>
  <si>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</si>
  <si>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</si>
  <si>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</si>
  <si>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</si>
  <si>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</si>
  <si>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</si>
  <si>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</si>
  <si>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</si>
  <si>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</si>
  <si>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</si>
  <si>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</si>
  <si>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</si>
  <si>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</si>
  <si>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</si>
  <si>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</si>
  <si>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</si>
  <si>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</si>
  <si>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</si>
  <si>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</si>
  <si>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</si>
  <si>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</si>
  <si>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</si>
  <si>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</si>
  <si>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</si>
  <si>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</si>
  <si>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</si>
  <si>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</si>
  <si>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</si>
  <si>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</si>
  <si>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</si>
  <si>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</si>
  <si>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</si>
  <si>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</si>
  <si>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</si>
  <si>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</si>
  <si>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</si>
  <si>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</si>
  <si>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</si>
  <si>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</si>
  <si>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</si>
  <si>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</si>
  <si>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</si>
  <si>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</si>
  <si>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</si>
  <si>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</si>
  <si>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</si>
  <si>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</si>
  <si>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</si>
  <si>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</si>
  <si>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</si>
  <si>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</si>
  <si>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</si>
  <si>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</si>
  <si>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</si>
  <si>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</si>
  <si>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</si>
  <si>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</si>
  <si>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</si>
  <si>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</si>
  <si>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</si>
  <si>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</si>
  <si>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</si>
  <si>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</si>
  <si>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</si>
  <si>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</si>
  <si>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</si>
  <si>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</si>
  <si>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</si>
  <si>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</si>
  <si>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</si>
  <si>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</si>
  <si>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</si>
  <si>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</si>
  <si>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</si>
  <si>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</si>
  <si>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</si>
  <si>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</si>
  <si>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</si>
  <si>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</si>
  <si>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</si>
  <si>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</si>
  <si>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</si>
  <si>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</si>
  <si>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</si>
  <si>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</si>
  <si>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</si>
  <si>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</si>
  <si>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</si>
  <si>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</si>
  <si>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</si>
  <si>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</si>
  <si>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</si>
  <si>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</si>
  <si>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</si>
  <si>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</si>
  <si>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</si>
  <si>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</si>
  <si>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</si>
  <si>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</si>
  <si>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</si>
  <si>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</si>
  <si>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</si>
  <si>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</si>
  <si>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</si>
  <si>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</si>
  <si>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</si>
  <si>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</si>
  <si>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</si>
  <si>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</si>
  <si>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</si>
  <si>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</si>
  <si>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</si>
  <si>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</si>
  <si>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</si>
  <si>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</si>
  <si>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</si>
  <si>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</si>
  <si>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</si>
  <si>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</si>
  <si>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</si>
  <si>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</si>
  <si>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</si>
  <si>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</si>
  <si>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</si>
  <si>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</si>
  <si>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</si>
  <si>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</si>
  <si>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</si>
  <si>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</si>
  <si>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</si>
  <si>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</si>
  <si>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</si>
  <si>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</si>
  <si>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</si>
  <si>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</si>
  <si>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</si>
  <si>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</si>
  <si>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</si>
  <si>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</si>
  <si>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</si>
  <si>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</si>
  <si>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</si>
  <si>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</si>
  <si>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</si>
  <si>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</si>
  <si>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</si>
  <si>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</si>
  <si>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</si>
  <si>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</si>
  <si>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</si>
  <si>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</si>
  <si>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</si>
  <si>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</si>
  <si>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</si>
  <si>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</si>
  <si>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</si>
  <si>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</si>
  <si>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</si>
  <si>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</si>
  <si>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</si>
  <si>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</si>
  <si>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</si>
  <si>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</si>
  <si>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</si>
  <si>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</si>
  <si>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</si>
  <si>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</si>
  <si>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</si>
  <si>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</si>
  <si>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</si>
  <si>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</si>
  <si>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</si>
  <si>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</si>
  <si>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</si>
  <si>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</si>
  <si>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</si>
  <si>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</si>
  <si>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</si>
  <si>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</si>
  <si>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</si>
  <si>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</si>
  <si>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</si>
  <si>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</si>
  <si>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</si>
  <si>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</si>
  <si>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</si>
  <si>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</si>
  <si>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</si>
  <si>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</si>
  <si>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</si>
  <si>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</si>
  <si>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</si>
  <si>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</si>
  <si>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</si>
  <si>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</si>
  <si>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</si>
  <si>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</si>
  <si>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</si>
  <si>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</si>
  <si>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</si>
  <si>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</si>
  <si>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</si>
  <si>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</si>
  <si>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</si>
  <si>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</si>
  <si>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</si>
  <si>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</si>
  <si>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</si>
  <si>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</si>
  <si>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</si>
  <si>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</si>
  <si>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</si>
  <si>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</si>
  <si>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</si>
  <si>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</si>
  <si>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</si>
  <si>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</si>
  <si>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</si>
  <si>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</si>
  <si>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</si>
  <si>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</si>
  <si>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</si>
  <si>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</si>
  <si>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</si>
  <si>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</si>
  <si>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</si>
  <si>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</si>
  <si>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</si>
  <si>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</si>
  <si>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</si>
  <si>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</si>
  <si>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</si>
  <si>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</si>
  <si>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</si>
  <si>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</si>
  <si>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</si>
  <si>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</si>
  <si>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</si>
  <si>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</si>
  <si>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</si>
  <si>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</si>
  <si>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</si>
  <si>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</si>
  <si>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</si>
  <si>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</si>
  <si>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</si>
  <si>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</si>
  <si>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</si>
  <si>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</si>
  <si>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</si>
  <si>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</si>
  <si>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</si>
  <si>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</si>
  <si>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</si>
  <si>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</si>
  <si>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</si>
  <si>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</si>
  <si>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</si>
  <si>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</si>
  <si>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</si>
  <si>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</si>
  <si>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</si>
  <si>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</si>
  <si>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</si>
  <si>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</si>
  <si>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</si>
  <si>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</si>
  <si>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</si>
  <si>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</si>
  <si>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</si>
  <si>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</si>
  <si>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</si>
  <si>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</si>
  <si>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</si>
  <si>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</si>
  <si>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</si>
  <si>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</si>
  <si>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</si>
  <si>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</si>
  <si>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</si>
  <si>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</si>
  <si>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</si>
  <si>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</si>
  <si>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</si>
  <si>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</si>
  <si>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</si>
  <si>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</si>
  <si>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</si>
  <si>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</si>
  <si>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</si>
  <si>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</si>
  <si>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</si>
  <si>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</si>
  <si>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</si>
  <si>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</si>
  <si>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</si>
  <si>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</si>
  <si>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</si>
  <si>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</si>
  <si>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</si>
  <si>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</si>
  <si>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</si>
  <si>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</si>
  <si>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</si>
  <si>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</si>
  <si>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</si>
  <si>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</si>
  <si>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</si>
  <si>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</si>
  <si>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</si>
  <si>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</si>
  <si>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</si>
  <si>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</si>
  <si>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</si>
  <si>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</si>
  <si>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</si>
  <si>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</si>
  <si>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</si>
  <si>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</si>
  <si>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</si>
  <si>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</si>
  <si>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</si>
  <si>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</si>
  <si>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</si>
  <si>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</si>
  <si>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</si>
  <si>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</si>
  <si>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</si>
  <si>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</si>
  <si>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</si>
  <si>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</si>
  <si>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</si>
  <si>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</si>
  <si>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</si>
  <si>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</si>
  <si>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</si>
  <si>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</si>
  <si>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</si>
  <si>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</si>
  <si>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</si>
  <si>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</si>
  <si>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</si>
  <si>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</si>
  <si>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</si>
  <si>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</si>
  <si>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</si>
  <si>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</si>
  <si>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</si>
  <si>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</si>
  <si>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</si>
  <si>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</si>
  <si>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</si>
  <si>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</si>
  <si>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</si>
  <si>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</si>
  <si>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</si>
  <si>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</si>
  <si>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</si>
  <si>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</si>
  <si>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</si>
  <si>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</si>
  <si>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</si>
  <si>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</si>
  <si>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</si>
  <si>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</si>
  <si>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</si>
  <si>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</si>
  <si>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</si>
  <si>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</si>
  <si>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</si>
  <si>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</si>
  <si>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</si>
  <si>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</si>
  <si>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</si>
  <si>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</si>
  <si>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</si>
  <si>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</si>
  <si>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</si>
  <si>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</si>
  <si>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</si>
  <si>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</si>
  <si>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</si>
  <si>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</si>
  <si>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</si>
  <si>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</si>
  <si>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</si>
  <si>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</si>
  <si>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</si>
  <si>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</si>
  <si>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</si>
  <si>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</si>
  <si>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</si>
  <si>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</si>
  <si>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</si>
  <si>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</si>
  <si>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</si>
  <si>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</si>
  <si>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</si>
  <si>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</si>
  <si>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</si>
  <si>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</si>
  <si>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</si>
  <si>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</si>
  <si>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</si>
  <si>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</si>
  <si>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</si>
  <si>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</si>
  <si>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</si>
  <si>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</si>
  <si>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</si>
  <si>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</si>
  <si>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</si>
  <si>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</si>
  <si>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</si>
  <si>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</si>
  <si>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</si>
  <si>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</si>
  <si>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</si>
  <si>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</si>
  <si>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</si>
  <si>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</si>
  <si>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</si>
  <si>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</si>
  <si>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</si>
  <si>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</si>
  <si>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</si>
  <si>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</si>
  <si>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</si>
  <si>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</si>
  <si>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</si>
  <si>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</si>
  <si>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</si>
  <si>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</si>
  <si>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</si>
  <si>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</si>
  <si>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</si>
  <si>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</si>
  <si>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</si>
  <si>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</si>
  <si>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</si>
  <si>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</si>
  <si>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</si>
  <si>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</si>
  <si>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</si>
  <si>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</si>
  <si>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</si>
  <si>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</si>
  <si>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</si>
  <si>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</si>
  <si>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</si>
  <si>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</si>
  <si>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</si>
  <si>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</si>
  <si>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</si>
  <si>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</si>
  <si>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</si>
  <si>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</si>
  <si>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</si>
  <si>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</si>
  <si>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</si>
  <si>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</si>
  <si>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</si>
  <si>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</si>
  <si>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</si>
  <si>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</si>
  <si>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</si>
  <si>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</si>
  <si>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</si>
  <si>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</si>
  <si>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</si>
  <si>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</si>
  <si>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</si>
  <si>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</si>
  <si>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</si>
  <si>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</si>
  <si>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</si>
  <si>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</si>
  <si>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</si>
  <si>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</si>
  <si>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</si>
  <si>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</si>
  <si>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</si>
  <si>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</si>
  <si>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</si>
  <si>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</si>
  <si>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</si>
  <si>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</si>
  <si>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</si>
  <si>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</si>
  <si>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</si>
  <si>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</si>
  <si>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</si>
  <si>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</si>
  <si>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</si>
  <si>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</si>
  <si>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</si>
  <si>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</si>
  <si>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</si>
  <si>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</si>
  <si>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</si>
  <si>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</si>
  <si>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</si>
  <si>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</si>
  <si>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</si>
  <si>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</si>
  <si>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</si>
  <si>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</si>
  <si>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</si>
  <si>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</si>
  <si>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</si>
  <si>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</si>
  <si>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</si>
  <si>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</si>
  <si>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</si>
  <si>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</si>
  <si>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</si>
  <si>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</si>
  <si>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</si>
  <si>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</si>
  <si>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</si>
  <si>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</si>
  <si>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</si>
  <si>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</si>
  <si>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</si>
  <si>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</si>
  <si>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</si>
  <si>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</si>
  <si>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</si>
  <si>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</si>
  <si>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</si>
  <si>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</si>
  <si>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</si>
  <si>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</si>
  <si>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</si>
  <si>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</si>
  <si>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</si>
  <si>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</si>
  <si>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</si>
  <si>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</si>
  <si>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</si>
  <si>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</si>
  <si>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</si>
  <si>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</si>
  <si>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</si>
  <si>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</si>
  <si>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</si>
  <si>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</si>
  <si>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</si>
  <si>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</si>
  <si>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</si>
  <si>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</si>
  <si>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</si>
  <si>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</si>
  <si>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</si>
  <si>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</si>
  <si>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</si>
  <si>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</si>
  <si>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</si>
  <si>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</si>
  <si>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</si>
  <si>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</si>
  <si>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</si>
  <si>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</si>
  <si>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</si>
  <si>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</si>
  <si>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</si>
  <si>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</si>
  <si>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</si>
  <si>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</si>
  <si>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</si>
  <si>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</si>
  <si>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</si>
  <si>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</si>
  <si>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</si>
  <si>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</si>
  <si>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</si>
  <si>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</si>
  <si>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</si>
  <si>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</si>
  <si>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</si>
  <si>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</si>
  <si>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</si>
  <si>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</si>
  <si>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</si>
  <si>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</si>
  <si>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</si>
  <si>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</si>
  <si>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</si>
  <si>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</si>
  <si>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</si>
  <si>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</si>
  <si>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</si>
  <si>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</si>
  <si>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</si>
  <si>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</si>
  <si>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</si>
  <si>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</si>
  <si>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</si>
  <si>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</si>
  <si>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</si>
  <si>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</si>
  <si>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</si>
  <si>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</si>
  <si>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</si>
  <si>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</si>
  <si>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</si>
  <si>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</si>
  <si>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</si>
  <si>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</si>
  <si>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</si>
  <si>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</si>
  <si>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</si>
  <si>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</si>
  <si>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</si>
  <si>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</si>
  <si>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</si>
  <si>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</si>
  <si>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</si>
  <si>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</si>
  <si>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</si>
  <si>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</si>
  <si>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</si>
  <si>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</si>
  <si>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</si>
  <si>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</si>
  <si>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</si>
  <si>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</si>
  <si>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</si>
  <si>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</si>
  <si>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</si>
  <si>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</si>
  <si>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</si>
  <si>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</si>
  <si>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</si>
  <si>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</si>
  <si>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</si>
  <si>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</si>
  <si>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</si>
  <si>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</si>
  <si>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</si>
  <si>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</si>
  <si>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</si>
  <si>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</si>
  <si>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</si>
  <si>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</si>
  <si>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</si>
  <si>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</si>
  <si>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</si>
  <si>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</si>
  <si>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</si>
  <si>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</si>
  <si>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</si>
  <si>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</si>
  <si>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</si>
  <si>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</si>
  <si>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</si>
  <si>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</si>
  <si>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</si>
  <si>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</si>
  <si>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</si>
  <si>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</si>
  <si>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</si>
  <si>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</si>
  <si>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</si>
  <si>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</si>
  <si>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</si>
  <si>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</si>
  <si>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</si>
  <si>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</si>
  <si>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</si>
  <si>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</si>
  <si>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</si>
  <si>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</si>
  <si>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</si>
  <si>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</si>
  <si>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</si>
  <si>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</si>
  <si>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</si>
  <si>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</si>
  <si>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</si>
  <si>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</si>
  <si>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</si>
  <si>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</si>
  <si>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</si>
  <si>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</si>
  <si>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</si>
  <si>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</si>
  <si>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</si>
  <si>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</si>
  <si>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</si>
  <si>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</si>
  <si>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</si>
  <si>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</si>
  <si>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</si>
  <si>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</si>
  <si>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</si>
  <si>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</si>
  <si>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</si>
  <si>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</si>
  <si>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</si>
  <si>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</si>
  <si>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</si>
  <si>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</si>
  <si>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</si>
  <si>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</si>
  <si>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</si>
  <si>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</si>
  <si>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</si>
  <si>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</si>
  <si>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</si>
  <si>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</si>
  <si>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</si>
  <si>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</si>
  <si>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</si>
  <si>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</si>
  <si>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</si>
  <si>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</si>
  <si>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</si>
  <si>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</si>
  <si>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</si>
  <si>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</si>
  <si>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</si>
  <si>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</si>
  <si>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</si>
  <si>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</si>
  <si>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</si>
  <si>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</si>
  <si>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</si>
  <si>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</si>
  <si>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</si>
  <si>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</si>
  <si>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</si>
  <si>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</si>
  <si>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</si>
  <si>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</si>
  <si>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</si>
  <si>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</si>
  <si>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</si>
  <si>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</si>
  <si>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</si>
  <si>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</si>
  <si>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</si>
  <si>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</si>
  <si>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</si>
  <si>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</si>
  <si>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</si>
  <si>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</si>
  <si>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</si>
  <si>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</si>
  <si>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</si>
  <si>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</si>
  <si>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</si>
  <si>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</si>
  <si>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</si>
  <si>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</si>
  <si>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</si>
  <si>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</si>
  <si>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</si>
  <si>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</si>
  <si>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</si>
  <si>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</si>
  <si>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</si>
  <si>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</si>
  <si>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</si>
  <si>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</si>
  <si>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</si>
  <si>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</si>
  <si>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</si>
  <si>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</si>
  <si>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</si>
  <si>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</si>
  <si>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</si>
  <si>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</si>
  <si>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</si>
  <si>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</si>
  <si>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</si>
  <si>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</si>
  <si>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</si>
  <si>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</si>
  <si>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</si>
  <si>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</si>
  <si>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</si>
  <si>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</si>
  <si>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</si>
  <si>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</si>
  <si>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</si>
  <si>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</si>
  <si>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</si>
  <si>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</si>
  <si>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</si>
  <si>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</si>
  <si>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</si>
  <si>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</si>
  <si>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</si>
  <si>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</si>
  <si>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</si>
  <si>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</si>
  <si>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</si>
  <si>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</si>
  <si>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</si>
  <si>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</si>
  <si>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</si>
  <si>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</si>
  <si>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</si>
  <si>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</si>
  <si>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</si>
  <si>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</si>
  <si>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</si>
  <si>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</si>
  <si>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</si>
  <si>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</si>
  <si>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</si>
  <si>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</si>
  <si>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</si>
  <si>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</si>
  <si>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</si>
  <si>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</si>
  <si>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</si>
  <si>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</si>
  <si>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</si>
  <si>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</si>
  <si>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</si>
  <si>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</si>
  <si>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</si>
  <si>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</si>
  <si>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</si>
  <si>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</si>
  <si>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</si>
  <si>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</si>
  <si>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</si>
  <si>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</si>
  <si>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</si>
  <si>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</si>
  <si>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</si>
  <si>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</si>
  <si>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</si>
  <si>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</si>
  <si>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</si>
  <si>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</si>
  <si>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</si>
  <si>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</si>
  <si>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</si>
  <si>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</si>
  <si>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</si>
  <si>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</si>
  <si>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</si>
  <si>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</si>
  <si>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</si>
  <si>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</si>
  <si>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</si>
  <si>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</si>
  <si>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</si>
  <si>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</si>
  <si>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</si>
  <si>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</si>
  <si>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</si>
  <si>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</si>
  <si>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</si>
  <si>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</si>
  <si>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</si>
  <si>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</si>
  <si>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</si>
  <si>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</si>
  <si>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</si>
  <si>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</si>
  <si>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</si>
  <si>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</si>
  <si>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</si>
  <si>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</si>
  <si>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</si>
  <si>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</si>
  <si>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</si>
  <si>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</si>
  <si>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</si>
  <si>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</si>
  <si>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</si>
  <si>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</si>
  <si>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</si>
  <si>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</si>
  <si>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</si>
  <si>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</si>
  <si>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</si>
  <si>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</si>
  <si>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</si>
  <si>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</si>
  <si>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</si>
  <si>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</si>
  <si>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</si>
  <si>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</si>
  <si>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</si>
  <si>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</si>
  <si>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</si>
  <si>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</si>
  <si>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</si>
  <si>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</si>
  <si>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</si>
  <si>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</si>
  <si>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</si>
  <si>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</si>
  <si>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</si>
  <si>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</si>
  <si>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</si>
  <si>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</si>
  <si>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</si>
  <si>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</si>
  <si>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</si>
  <si>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</si>
  <si>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</si>
  <si>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</si>
  <si>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</si>
  <si>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</si>
  <si>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</si>
  <si>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</si>
  <si>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</si>
  <si>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</si>
  <si>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</si>
  <si>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</si>
  <si>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</si>
  <si>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</si>
  <si>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</si>
  <si>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</si>
  <si>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</si>
  <si>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</si>
  <si>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</si>
  <si>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</si>
  <si>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</si>
  <si>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</si>
  <si>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</si>
  <si>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</si>
  <si>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</si>
  <si>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</si>
  <si>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</si>
  <si>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</si>
  <si>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</si>
  <si>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</si>
  <si>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</si>
  <si>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</si>
  <si>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</si>
  <si>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</si>
  <si>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</si>
  <si>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</si>
  <si>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</si>
  <si>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</si>
  <si>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</si>
  <si>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</si>
  <si>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</si>
  <si>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</si>
  <si>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</si>
  <si>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</si>
  <si>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</si>
  <si>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</si>
  <si>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</si>
  <si>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</si>
  <si>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</si>
  <si>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</si>
  <si>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</si>
  <si>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</si>
  <si>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</si>
  <si>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</si>
  <si>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</si>
  <si>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</si>
  <si>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</si>
  <si>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</si>
  <si>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</si>
  <si>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</si>
  <si>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</si>
  <si>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</si>
  <si>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</si>
  <si>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</si>
  <si>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</si>
  <si>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</si>
  <si>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</si>
  <si>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</si>
  <si>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</si>
  <si>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</si>
  <si>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</si>
  <si>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</si>
  <si>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</si>
  <si>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</si>
  <si>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</si>
  <si>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</si>
  <si>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</si>
  <si>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</si>
  <si>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</si>
  <si>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</si>
  <si>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</si>
  <si>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</si>
  <si>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</si>
  <si>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</si>
  <si>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</si>
  <si>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</si>
  <si>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</si>
  <si>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</si>
  <si>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</si>
  <si>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</si>
  <si>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</si>
  <si>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</si>
  <si>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</si>
  <si>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</si>
  <si>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</si>
  <si>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</si>
  <si>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</si>
  <si>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</si>
  <si>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</si>
  <si>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</si>
  <si>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</si>
  <si>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</si>
  <si>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</si>
  <si>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</si>
  <si>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</si>
  <si>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</si>
  <si>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</si>
  <si>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</si>
  <si>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</si>
  <si>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</si>
  <si>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</si>
  <si>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</si>
  <si>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</si>
  <si>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</si>
  <si>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</si>
  <si>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</si>
  <si>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</si>
  <si>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</si>
  <si>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</si>
  <si>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</si>
  <si>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</si>
  <si>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</si>
  <si>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</si>
  <si>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</si>
  <si>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</si>
  <si>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</si>
  <si>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</si>
  <si>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</si>
  <si>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</si>
  <si>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</si>
  <si>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</si>
  <si>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</si>
  <si>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</si>
  <si>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</si>
  <si>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</si>
  <si>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</si>
  <si>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</si>
  <si>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</si>
  <si>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</si>
  <si>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</si>
  <si>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</si>
  <si>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</si>
  <si>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</si>
  <si>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</si>
  <si>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</si>
  <si>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</si>
  <si>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</si>
  <si>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</si>
  <si>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</si>
  <si>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</si>
  <si>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</si>
  <si>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</si>
  <si>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</si>
  <si>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</si>
  <si>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</si>
  <si>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</si>
  <si>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</si>
  <si>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</si>
  <si>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</si>
  <si>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</si>
  <si>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</si>
  <si>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</si>
  <si>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</si>
  <si>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</si>
  <si>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</si>
  <si>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</si>
  <si>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</si>
  <si>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</si>
  <si>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</si>
  <si>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</si>
  <si>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</si>
  <si>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</si>
  <si>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</si>
  <si>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</si>
  <si>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</si>
  <si>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</si>
  <si>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</si>
  <si>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</si>
  <si>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</si>
  <si>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</si>
  <si>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</si>
  <si>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</si>
  <si>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</si>
  <si>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</si>
  <si>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</si>
  <si>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</si>
  <si>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</si>
  <si>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</si>
  <si>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</si>
  <si>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</si>
  <si>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</si>
  <si>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</si>
  <si>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</si>
  <si>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</si>
  <si>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</si>
  <si>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</si>
  <si>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</si>
  <si>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</si>
  <si>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</si>
  <si>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</si>
  <si>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</si>
  <si>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</si>
  <si>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</si>
  <si>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</si>
  <si>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</si>
  <si>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</si>
  <si>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</si>
  <si>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</si>
  <si>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</si>
  <si>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</si>
  <si>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</si>
  <si>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</si>
  <si>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</si>
  <si>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</si>
  <si>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</si>
  <si>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</si>
  <si>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</si>
  <si>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</si>
  <si>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</si>
  <si>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</si>
  <si>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</si>
  <si>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</si>
  <si>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</si>
  <si>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</si>
  <si>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</si>
  <si>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</si>
  <si>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</si>
  <si>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</si>
  <si>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</si>
  <si>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</si>
  <si>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</si>
  <si>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</si>
  <si>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</si>
  <si>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</si>
  <si>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</si>
  <si>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</si>
  <si>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</si>
  <si>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</si>
  <si>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</si>
  <si>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</si>
  <si>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</si>
  <si>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</si>
  <si>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</si>
  <si>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</si>
  <si>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</si>
  <si>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</si>
  <si>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</si>
  <si>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</si>
  <si>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</si>
  <si>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</si>
  <si>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</si>
  <si>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</si>
  <si>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</si>
  <si>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</si>
  <si>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</si>
  <si>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</si>
  <si>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</si>
  <si>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</si>
  <si>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</si>
  <si>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</si>
  <si>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</si>
  <si>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</si>
  <si>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</si>
  <si>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</si>
  <si>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</si>
  <si>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</si>
  <si>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</si>
  <si>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</si>
  <si>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</si>
  <si>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</si>
  <si>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</si>
  <si>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</si>
  <si>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</si>
  <si>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</si>
  <si>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</si>
  <si>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</si>
  <si>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</si>
  <si>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</si>
  <si>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</si>
  <si>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</si>
  <si>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</si>
  <si>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</si>
  <si>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</si>
  <si>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</si>
  <si>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</si>
  <si>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</si>
  <si>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</si>
  <si>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</si>
  <si>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</si>
  <si>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</si>
  <si>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</si>
  <si>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</si>
  <si>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</si>
  <si>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</si>
  <si>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</si>
  <si>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</si>
  <si>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</si>
  <si>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</si>
  <si>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</si>
  <si>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</si>
  <si>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</si>
  <si>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</si>
  <si>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</si>
  <si>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</si>
  <si>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</si>
  <si>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</si>
  <si>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</si>
  <si>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</si>
  <si>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</si>
  <si>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</si>
  <si>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</si>
  <si>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</si>
  <si>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</si>
  <si>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</si>
  <si>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</si>
  <si>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</si>
  <si>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</si>
  <si>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</si>
  <si>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</si>
  <si>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</si>
  <si>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</si>
  <si>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</si>
  <si>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</si>
  <si>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</si>
  <si>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</si>
  <si>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</si>
  <si>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</si>
  <si>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</si>
  <si>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</si>
  <si>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</si>
  <si>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</si>
  <si>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</si>
  <si>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</si>
  <si>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</si>
  <si>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</si>
  <si>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</si>
  <si>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</si>
  <si>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</si>
  <si>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</si>
  <si>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</si>
  <si>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</si>
  <si>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</si>
  <si>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</si>
  <si>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</si>
  <si>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</si>
  <si>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</si>
  <si>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</si>
  <si>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</si>
  <si>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</si>
  <si>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</si>
  <si>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</si>
  <si>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</si>
  <si>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</si>
  <si>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</si>
  <si>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</si>
  <si>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</si>
  <si>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</si>
  <si>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</si>
  <si>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</si>
  <si>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</si>
  <si>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</si>
  <si>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</si>
  <si>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</si>
  <si>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</si>
  <si>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</si>
  <si>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</si>
  <si>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</si>
  <si>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</si>
  <si>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</si>
  <si>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</si>
  <si>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</si>
  <si>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</si>
  <si>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</si>
  <si>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</si>
  <si>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</si>
  <si>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</si>
  <si>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</si>
  <si>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</si>
  <si>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</si>
  <si>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</si>
  <si>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</si>
  <si>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</si>
  <si>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</si>
  <si>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</si>
  <si>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</si>
  <si>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</si>
  <si>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</si>
  <si>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</si>
  <si>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</si>
  <si>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</si>
  <si>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</si>
  <si>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</si>
  <si>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</si>
  <si>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</si>
  <si>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</si>
  <si>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</si>
  <si>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</si>
  <si>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</si>
  <si>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</si>
  <si>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</si>
  <si>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</si>
  <si>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</si>
  <si>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</si>
  <si>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</si>
  <si>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</si>
  <si>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</si>
  <si>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</si>
  <si>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</si>
  <si>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</si>
  <si>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</si>
  <si>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</si>
  <si>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</si>
  <si>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</si>
  <si>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</si>
  <si>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</si>
  <si>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</si>
  <si>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</si>
  <si>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</si>
  <si>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</si>
  <si>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</si>
  <si>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</si>
  <si>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</si>
  <si>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</si>
  <si>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</si>
  <si>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</si>
  <si>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</si>
  <si>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</si>
  <si>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</si>
  <si>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</si>
  <si>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</si>
  <si>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</si>
  <si>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</si>
  <si>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</si>
  <si>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</si>
  <si>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</si>
  <si>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</si>
  <si>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</si>
  <si>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</si>
  <si>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</si>
  <si>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</si>
  <si>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</si>
  <si>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</si>
  <si>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</si>
  <si>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</si>
  <si>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</si>
  <si>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</si>
  <si>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</si>
  <si>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</si>
  <si>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</si>
  <si>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</si>
  <si>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</si>
  <si>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</si>
  <si>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</si>
  <si>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</si>
  <si>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</si>
  <si>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</si>
  <si>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</si>
  <si>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</si>
  <si>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</si>
  <si>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</si>
  <si>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</si>
  <si>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</si>
  <si>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</si>
  <si>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</si>
  <si>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</si>
  <si>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</si>
  <si>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</si>
  <si>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</si>
  <si>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</si>
  <si>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</si>
  <si>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</si>
  <si>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</si>
  <si>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</si>
  <si>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</si>
  <si>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</si>
  <si>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</si>
  <si>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</si>
  <si>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</si>
  <si>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</si>
  <si>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</si>
  <si>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</si>
  <si>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</si>
  <si>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</si>
  <si>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</si>
  <si>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</si>
  <si>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</si>
  <si>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</si>
  <si>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</si>
  <si>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</si>
  <si>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</si>
  <si>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</si>
  <si>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</si>
  <si>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</si>
  <si>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</si>
  <si>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</si>
  <si>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</si>
  <si>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</si>
  <si>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</si>
  <si>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</si>
  <si>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</si>
  <si>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</si>
  <si>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</si>
  <si>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</si>
  <si>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</si>
  <si>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</si>
  <si>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</si>
  <si>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</si>
  <si>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</si>
  <si>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</si>
  <si>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</si>
  <si>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</si>
  <si>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</si>
  <si>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</si>
  <si>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</si>
  <si>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</si>
  <si>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</si>
  <si>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</si>
  <si>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</si>
  <si>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</si>
  <si>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</si>
  <si>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</si>
  <si>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</si>
  <si>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</si>
  <si>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</si>
  <si>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</si>
  <si>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</si>
  <si>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</si>
  <si>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</si>
  <si>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</si>
  <si>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</si>
  <si>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</si>
  <si>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</si>
  <si>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</si>
  <si>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</si>
  <si>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</si>
  <si>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</si>
  <si>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</si>
  <si>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</si>
  <si>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</si>
  <si>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</si>
  <si>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</si>
  <si>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</si>
  <si>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</si>
  <si>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</si>
  <si>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</si>
  <si>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</si>
  <si>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</si>
  <si>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</si>
  <si>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</si>
  <si>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</si>
  <si>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</si>
  <si>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</si>
  <si>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</si>
  <si>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</si>
  <si>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</si>
  <si>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</si>
  <si>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</si>
  <si>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</si>
  <si>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</si>
  <si>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</si>
  <si>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</si>
  <si>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</si>
  <si>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</si>
  <si>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</si>
  <si>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</si>
  <si>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</si>
  <si>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</si>
  <si>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</si>
  <si>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</si>
  <si>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</si>
  <si>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</si>
  <si>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</si>
  <si>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</si>
  <si>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</si>
  <si>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</si>
  <si>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</si>
  <si>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</si>
  <si>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</si>
  <si>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</si>
  <si>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</si>
  <si>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</si>
  <si>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</si>
  <si>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</si>
  <si>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</si>
  <si>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</si>
  <si>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</si>
  <si>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</si>
  <si>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</si>
  <si>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</si>
  <si>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</si>
  <si>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</si>
  <si>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</si>
  <si>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</si>
  <si>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</si>
  <si>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</si>
  <si>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</si>
  <si>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</si>
  <si>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</si>
  <si>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</si>
  <si>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</si>
  <si>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</si>
  <si>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</si>
  <si>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</si>
  <si>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</si>
  <si>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</si>
  <si>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</si>
  <si>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</si>
  <si>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</si>
  <si>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</si>
  <si>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</si>
  <si>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</si>
  <si>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</si>
  <si>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</si>
  <si>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</si>
  <si>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</si>
  <si>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</si>
  <si>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</si>
  <si>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</si>
  <si>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</si>
  <si>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</si>
  <si>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</si>
  <si>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</si>
  <si>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</si>
  <si>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</si>
  <si>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</si>
  <si>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</si>
  <si>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</si>
  <si>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</si>
  <si>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</si>
  <si>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</si>
  <si>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</si>
  <si>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</si>
  <si>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</si>
  <si>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</si>
  <si>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</si>
  <si>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</si>
  <si>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</si>
  <si>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</si>
  <si>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</si>
  <si>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</si>
  <si>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</si>
  <si>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</si>
  <si>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</si>
  <si>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</si>
  <si>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</si>
  <si>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</si>
  <si>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</si>
  <si>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</si>
  <si>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</si>
  <si>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</si>
  <si>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</si>
  <si>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</si>
  <si>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</si>
  <si>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</si>
  <si>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</si>
  <si>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</si>
  <si>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</si>
  <si>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</si>
  <si>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</si>
  <si>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</si>
  <si>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</si>
  <si>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</si>
  <si>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</si>
  <si>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</si>
  <si>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</si>
  <si>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</si>
  <si>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</si>
  <si>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</si>
  <si>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</si>
  <si>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</si>
  <si>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</si>
  <si>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</si>
  <si>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</si>
  <si>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</si>
  <si>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</si>
  <si>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</si>
  <si>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</si>
  <si>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</si>
  <si>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</si>
  <si>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</si>
  <si>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</si>
  <si>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</si>
  <si>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</si>
  <si>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</si>
  <si>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</si>
  <si>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</si>
  <si>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</si>
  <si>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</si>
  <si>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</si>
  <si>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</si>
  <si>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</si>
  <si>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</si>
  <si>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</si>
  <si>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</si>
  <si>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</si>
  <si>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</si>
  <si>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</si>
  <si>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</si>
  <si>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</si>
  <si>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</si>
  <si>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</si>
  <si>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</si>
  <si>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</si>
  <si>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</si>
  <si>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</si>
  <si>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</si>
  <si>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</si>
  <si>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</si>
  <si>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</si>
  <si>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</si>
  <si>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</si>
  <si>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</si>
  <si>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</si>
  <si>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</si>
  <si>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</si>
  <si>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</si>
  <si>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</si>
  <si>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</si>
  <si>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</si>
  <si>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</si>
  <si>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</si>
  <si>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</si>
  <si>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</si>
  <si>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</si>
  <si>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</si>
  <si>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</si>
  <si>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</si>
  <si>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</si>
  <si>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</si>
  <si>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</si>
  <si>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</si>
  <si>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</si>
  <si>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</si>
  <si>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</si>
  <si>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</si>
  <si>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</si>
  <si>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</si>
  <si>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</si>
  <si>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</si>
  <si>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</si>
  <si>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</si>
  <si>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</si>
  <si>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</si>
  <si>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</si>
  <si>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</si>
  <si>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</si>
  <si>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</si>
  <si>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</si>
  <si>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</si>
  <si>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</si>
  <si>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</si>
  <si>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</si>
  <si>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</si>
  <si>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</si>
  <si>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</si>
  <si>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</si>
  <si>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</si>
  <si>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</si>
  <si>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</si>
  <si>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</si>
  <si>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</si>
  <si>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</si>
  <si>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</si>
  <si>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</si>
  <si>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</si>
  <si>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</si>
  <si>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</si>
  <si>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</si>
  <si>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</si>
  <si>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</si>
  <si>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</si>
  <si>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</si>
  <si>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</si>
  <si>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</si>
  <si>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</si>
  <si>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</si>
  <si>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</si>
  <si>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</si>
  <si>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</si>
  <si>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</si>
  <si>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</si>
  <si>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</si>
  <si>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</si>
  <si>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</si>
  <si>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</si>
  <si>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</si>
  <si>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</si>
  <si>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</si>
  <si>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</si>
  <si>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</si>
  <si>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</si>
  <si>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</si>
  <si>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</si>
  <si>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</si>
  <si>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</si>
  <si>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</si>
  <si>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</si>
  <si>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</si>
  <si>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</si>
  <si>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</si>
  <si>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</si>
  <si>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</si>
  <si>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</si>
  <si>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</si>
  <si>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</si>
  <si>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</si>
  <si>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</si>
  <si>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</si>
  <si>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</si>
  <si>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</si>
  <si>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</si>
  <si>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</si>
  <si>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</si>
  <si>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</si>
  <si>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</si>
  <si>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</si>
  <si>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</si>
  <si>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</si>
  <si>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</si>
  <si>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</si>
  <si>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</si>
  <si>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</si>
  <si>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</si>
  <si>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</si>
  <si>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</si>
  <si>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</si>
  <si>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</si>
  <si>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</si>
  <si>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</si>
  <si>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</si>
  <si>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</si>
  <si>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</si>
  <si>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</si>
  <si>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</si>
  <si>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</si>
  <si>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</si>
  <si>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</si>
  <si>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</si>
  <si>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</si>
  <si>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</si>
  <si>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</si>
  <si>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</si>
  <si>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</si>
  <si>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</si>
  <si>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</si>
  <si>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</si>
  <si>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</si>
  <si>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</si>
  <si>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</si>
  <si>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</si>
  <si>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</si>
  <si>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</si>
  <si>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</si>
  <si>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</si>
  <si>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</si>
  <si>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</si>
  <si>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</si>
  <si>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</si>
  <si>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</si>
  <si>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</si>
  <si>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</si>
  <si>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</si>
  <si>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</si>
  <si>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</si>
  <si>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</si>
  <si>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</si>
  <si>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</si>
  <si>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</si>
  <si>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</si>
  <si>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</si>
  <si>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</si>
  <si>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</si>
  <si>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</si>
  <si>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</si>
  <si>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</si>
  <si>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</si>
  <si>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</si>
  <si>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</si>
  <si>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</si>
  <si>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</si>
  <si>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</si>
  <si>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</si>
  <si>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</si>
  <si>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</si>
  <si>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</si>
  <si>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</si>
  <si>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</si>
  <si>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</si>
  <si>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</si>
  <si>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</si>
  <si>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</si>
  <si>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</si>
  <si>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</si>
  <si>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</si>
  <si>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</si>
  <si>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</si>
  <si>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</si>
  <si>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</si>
  <si>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</si>
  <si>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</si>
  <si>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</si>
  <si>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</si>
  <si>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</si>
  <si>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</si>
  <si>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</si>
  <si>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</si>
  <si>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</si>
  <si>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</si>
  <si>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</si>
  <si>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</si>
  <si>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</si>
  <si>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</si>
  <si>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</si>
  <si>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</si>
  <si>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</si>
  <si>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</si>
  <si>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</si>
  <si>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</si>
  <si>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</si>
  <si>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</si>
  <si>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</si>
  <si>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</si>
  <si>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</si>
  <si>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</si>
  <si>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</si>
  <si>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</si>
  <si>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</si>
  <si>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</si>
  <si>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</si>
  <si>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</si>
  <si>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</si>
  <si>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</si>
  <si>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</si>
  <si>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</si>
  <si>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</si>
  <si>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</si>
  <si>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</si>
  <si>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</si>
  <si>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</si>
  <si>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</si>
  <si>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</si>
  <si>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</si>
  <si>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</si>
  <si>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</si>
  <si>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</si>
  <si>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</si>
  <si>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</si>
  <si>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</si>
  <si>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</si>
  <si>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</si>
  <si>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</si>
  <si>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</si>
  <si>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</si>
  <si>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</si>
  <si>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</si>
  <si>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</si>
  <si>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</si>
  <si>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</si>
  <si>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</si>
  <si>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</si>
  <si>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</si>
  <si>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</si>
  <si>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</si>
  <si>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</si>
  <si>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</si>
  <si>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</si>
  <si>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</si>
  <si>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</si>
  <si>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</si>
  <si>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</si>
  <si>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</si>
  <si>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</si>
  <si>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</si>
  <si>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</si>
  <si>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</si>
  <si>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</si>
  <si>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</si>
  <si>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</si>
  <si>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</si>
  <si>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</si>
  <si>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</si>
  <si>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</si>
  <si>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</si>
  <si>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</si>
  <si>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</si>
  <si>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</si>
  <si>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</si>
  <si>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</si>
  <si>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</si>
  <si>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</si>
  <si>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</si>
  <si>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</si>
  <si>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</si>
  <si>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</si>
  <si>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</si>
  <si>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</si>
  <si>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</si>
  <si>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</si>
  <si>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</si>
  <si>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</si>
  <si>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</si>
  <si>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</si>
  <si>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</si>
  <si>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</si>
  <si>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</si>
  <si>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</si>
  <si>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</si>
  <si>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</si>
  <si>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</si>
  <si>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</si>
  <si>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</si>
  <si>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</si>
  <si>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</si>
  <si>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</si>
  <si>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</si>
  <si>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</si>
  <si>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</si>
  <si>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</si>
  <si>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</si>
  <si>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</si>
  <si>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</si>
  <si>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</si>
  <si>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</si>
  <si>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</si>
  <si>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</si>
  <si>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</si>
  <si>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</si>
  <si>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</si>
  <si>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</si>
  <si>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</si>
  <si>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</si>
  <si>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</si>
  <si>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</si>
  <si>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</si>
  <si>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</si>
  <si>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</si>
  <si>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</si>
  <si>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</si>
  <si>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</si>
  <si>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</si>
  <si>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</si>
  <si>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</si>
  <si>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</si>
  <si>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</si>
  <si>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</si>
  <si>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</si>
  <si>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</si>
  <si>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</si>
  <si>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</si>
  <si>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</si>
  <si>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</si>
  <si>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</si>
  <si>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</si>
  <si>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</si>
  <si>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</si>
  <si>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</si>
  <si>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</si>
  <si>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</si>
  <si>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</si>
  <si>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</si>
  <si>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</si>
  <si>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</si>
  <si>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</si>
  <si>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</si>
  <si>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</si>
  <si>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</si>
  <si>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</si>
  <si>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</si>
  <si>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</si>
  <si>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</si>
  <si>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</si>
  <si>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</si>
  <si>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</si>
  <si>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</si>
  <si>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</si>
  <si>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</si>
  <si>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</si>
  <si>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</si>
  <si>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</si>
  <si>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</si>
  <si>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</si>
  <si>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</si>
  <si>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</si>
  <si>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</si>
  <si>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</si>
  <si>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</si>
  <si>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</si>
  <si>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</si>
  <si>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</si>
  <si>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</si>
  <si>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</si>
  <si>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</si>
  <si>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</si>
  <si>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</si>
  <si>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</si>
  <si>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</si>
  <si>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</si>
  <si>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</si>
  <si>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</si>
  <si>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</si>
  <si>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</si>
  <si>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</si>
  <si>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</si>
  <si>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</si>
  <si>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</si>
  <si>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</si>
  <si>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</si>
  <si>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</si>
  <si>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</si>
  <si>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</si>
  <si>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</si>
  <si>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</si>
  <si>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</si>
  <si>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</si>
  <si>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</si>
  <si>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</si>
  <si>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</si>
  <si>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</si>
  <si>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</si>
  <si>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</si>
  <si>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</si>
  <si>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</si>
  <si>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</si>
  <si>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</si>
  <si>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</si>
  <si>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</si>
  <si>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</si>
  <si>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</si>
  <si>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</si>
  <si>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</si>
  <si>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</si>
  <si>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</si>
  <si>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</si>
  <si>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</si>
  <si>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</si>
  <si>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</si>
  <si>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</si>
  <si>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</si>
  <si>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</si>
  <si>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</si>
  <si>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</si>
  <si>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</si>
  <si>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</si>
  <si>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</si>
  <si>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</si>
  <si>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</si>
  <si>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</si>
  <si>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</si>
  <si>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</si>
  <si>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</si>
  <si>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</si>
  <si>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</si>
  <si>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</si>
  <si>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</si>
  <si>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</si>
  <si>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</si>
  <si>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</si>
  <si>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</si>
  <si>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</si>
  <si>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</si>
  <si>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</si>
  <si>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</si>
  <si>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</si>
  <si>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</si>
  <si>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</si>
  <si>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</si>
  <si>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</si>
  <si>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</si>
  <si>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</si>
  <si>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</si>
  <si>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</si>
  <si>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</si>
  <si>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</si>
  <si>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</si>
  <si>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</si>
  <si>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</si>
  <si>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</si>
  <si>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</si>
  <si>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</si>
  <si>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</si>
  <si>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</si>
  <si>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</si>
  <si>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</si>
  <si>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</si>
  <si>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</si>
  <si>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</si>
  <si>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</si>
  <si>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</si>
  <si>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</si>
  <si>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</si>
  <si>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</si>
  <si>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</si>
  <si>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</si>
  <si>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</si>
  <si>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</si>
  <si>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</si>
  <si>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</si>
  <si>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</si>
  <si>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</si>
  <si>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</si>
  <si>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</si>
  <si>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</si>
  <si>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</si>
  <si>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</si>
  <si>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</si>
  <si>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</si>
  <si>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</si>
  <si>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</si>
  <si>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</si>
  <si>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</si>
  <si>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</si>
  <si>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</si>
  <si>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</si>
  <si>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</si>
  <si>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</si>
  <si>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</si>
  <si>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</si>
  <si>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</si>
  <si>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</si>
  <si>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</si>
  <si>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</si>
  <si>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</si>
  <si>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</si>
  <si>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</si>
  <si>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</si>
  <si>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</si>
  <si>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</si>
  <si>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</si>
  <si>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</si>
  <si>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</si>
  <si>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</si>
  <si>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</si>
  <si>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</si>
  <si>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</si>
  <si>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</si>
  <si>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</si>
  <si>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</si>
  <si>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</si>
  <si>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</si>
  <si>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</si>
  <si>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</si>
  <si>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</si>
  <si>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</si>
  <si>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</si>
  <si>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</si>
  <si>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</si>
  <si>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</si>
  <si>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</si>
  <si>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</si>
  <si>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</si>
  <si>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</si>
  <si>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</si>
  <si>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</si>
  <si>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</si>
  <si>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</si>
  <si>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</si>
  <si>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</si>
  <si>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</si>
  <si>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</si>
  <si>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</si>
  <si>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</si>
  <si>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</si>
  <si>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</si>
  <si>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</si>
  <si>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</si>
  <si>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</si>
  <si>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</si>
  <si>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</si>
  <si>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</si>
  <si>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</si>
  <si>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</si>
  <si>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</si>
  <si>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</si>
  <si>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</si>
  <si>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</si>
  <si>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</si>
  <si>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</si>
  <si>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</si>
  <si>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</si>
  <si>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</si>
  <si>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</si>
  <si>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</si>
  <si>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</si>
  <si>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</si>
  <si>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</si>
  <si>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</si>
  <si>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</si>
  <si>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</si>
  <si>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</si>
  <si>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</si>
  <si>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</si>
  <si>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</si>
  <si>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</si>
  <si>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</si>
  <si>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</si>
  <si>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</si>
  <si>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</si>
  <si>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</si>
  <si>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</si>
  <si>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</si>
  <si>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</si>
  <si>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</si>
  <si>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</si>
  <si>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</si>
  <si>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</si>
  <si>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</si>
  <si>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</si>
  <si>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</si>
  <si>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</si>
  <si>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</si>
  <si>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</si>
  <si>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</si>
  <si>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</si>
  <si>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</si>
  <si>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</si>
  <si>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</si>
  <si>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</si>
  <si>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</si>
  <si>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</si>
  <si>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</si>
  <si>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</si>
  <si>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</si>
  <si>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</si>
  <si>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</si>
  <si>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</si>
  <si>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</si>
  <si>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</si>
  <si>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</si>
  <si>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</si>
  <si>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</si>
  <si>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</si>
  <si>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</si>
  <si>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</si>
  <si>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</si>
  <si>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</si>
  <si>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</si>
  <si>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</si>
  <si>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</si>
  <si>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</si>
  <si>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</si>
  <si>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</si>
  <si>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</si>
  <si>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</si>
  <si>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</si>
  <si>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</si>
  <si>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</si>
  <si>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</si>
  <si>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</si>
  <si>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</si>
  <si>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</si>
  <si>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</si>
  <si>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</si>
  <si>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</si>
  <si>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</si>
  <si>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</si>
  <si>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</si>
  <si>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</si>
  <si>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</si>
  <si>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</si>
  <si>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</si>
  <si>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</si>
  <si>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</si>
  <si>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</si>
  <si>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</si>
  <si>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</si>
  <si>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</si>
  <si>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</si>
  <si>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</si>
  <si>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</si>
  <si>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</si>
  <si>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</si>
  <si>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</si>
  <si>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</si>
  <si>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</si>
  <si>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</si>
  <si>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</si>
  <si>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</si>
  <si>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</si>
  <si>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</si>
  <si>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</si>
  <si>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</si>
  <si>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</si>
  <si>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</si>
  <si>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</si>
  <si>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</si>
  <si>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</si>
  <si>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</si>
  <si>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</si>
  <si>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</si>
  <si>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</si>
  <si>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</si>
  <si>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</si>
  <si>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</si>
  <si>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</si>
  <si>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</si>
  <si>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</si>
  <si>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</si>
  <si>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</si>
  <si>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</si>
  <si>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</si>
  <si>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</si>
  <si>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</si>
  <si>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</si>
  <si>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</si>
  <si>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</si>
  <si>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</si>
  <si>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</si>
  <si>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</si>
  <si>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</si>
  <si>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</si>
  <si>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</si>
  <si>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</si>
  <si>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</si>
  <si>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</si>
  <si>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</si>
  <si>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</si>
  <si>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</si>
  <si>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</si>
  <si>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</si>
  <si>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</si>
  <si>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</si>
  <si>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</si>
  <si>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</si>
  <si>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</si>
  <si>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</si>
  <si>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</si>
  <si>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</si>
  <si>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</si>
  <si>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</si>
  <si>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</si>
  <si>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</si>
  <si>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</si>
  <si>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</si>
  <si>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</si>
  <si>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</si>
  <si>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</si>
  <si>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</si>
  <si>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</si>
  <si>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</si>
  <si>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</si>
  <si>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</si>
  <si>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</si>
  <si>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</si>
  <si>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</si>
  <si>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</si>
  <si>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</si>
  <si>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</si>
  <si>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</si>
  <si>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</si>
  <si>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</si>
  <si>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</si>
  <si>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</si>
  <si>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</si>
  <si>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</si>
  <si>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</si>
  <si>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</si>
  <si>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</si>
  <si>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</si>
  <si>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</si>
  <si>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</si>
  <si>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</si>
  <si>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</si>
  <si>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</si>
  <si>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</si>
  <si>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</si>
  <si>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</si>
  <si>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</si>
  <si>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</si>
  <si>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</si>
  <si>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</si>
  <si>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</si>
  <si>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</si>
  <si>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</si>
  <si>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</si>
  <si>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</si>
  <si>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</si>
  <si>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</si>
  <si>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</si>
  <si>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</si>
  <si>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</si>
  <si>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</si>
  <si>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</si>
  <si>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</si>
  <si>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</si>
  <si>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</si>
  <si>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</si>
  <si>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</si>
  <si>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</si>
  <si>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</si>
  <si>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</si>
  <si>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</si>
  <si>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</si>
  <si>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</si>
  <si>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</si>
  <si>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</si>
  <si>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</si>
  <si>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</si>
  <si>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</si>
  <si>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</si>
  <si>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</si>
  <si>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</si>
  <si>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</si>
  <si>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</si>
  <si>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</si>
  <si>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</si>
  <si>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</si>
  <si>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</si>
  <si>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</si>
  <si>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</si>
  <si>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</si>
  <si>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</si>
  <si>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</si>
  <si>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</si>
  <si>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</si>
  <si>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</si>
  <si>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</si>
  <si>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</si>
  <si>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</si>
  <si>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</si>
  <si>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</si>
  <si>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</si>
  <si>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</si>
  <si>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</si>
  <si>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</si>
  <si>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</si>
  <si>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</si>
  <si>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</si>
  <si>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</si>
  <si>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</si>
  <si>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</si>
  <si>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</si>
  <si>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</si>
  <si>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</si>
  <si>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</si>
  <si>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</si>
  <si>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</si>
  <si>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</si>
  <si>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</si>
  <si>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</si>
  <si>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</si>
  <si>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</si>
  <si>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</si>
  <si>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</si>
  <si>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</si>
  <si>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</si>
  <si>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</si>
  <si>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</si>
  <si>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</si>
  <si>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</si>
  <si>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</si>
  <si>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</si>
  <si>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</si>
  <si>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</si>
  <si>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</si>
  <si>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</si>
  <si>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</si>
  <si>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</si>
  <si>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</si>
  <si>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</si>
  <si>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</si>
  <si>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</si>
  <si>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</si>
  <si>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</si>
  <si>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</si>
  <si>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</si>
  <si>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</si>
  <si>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</si>
  <si>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</si>
  <si>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</si>
  <si>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</si>
  <si>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</si>
  <si>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</si>
  <si>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</si>
  <si>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</si>
  <si>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</si>
  <si>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</si>
  <si>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</si>
  <si>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</si>
  <si>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</si>
  <si>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</si>
  <si>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</si>
  <si>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</si>
  <si>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</si>
  <si>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</si>
  <si>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</si>
  <si>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</si>
  <si>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</si>
  <si>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</si>
  <si>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</si>
  <si>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</si>
  <si>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</si>
  <si>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</si>
  <si>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</si>
  <si>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</si>
  <si>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</si>
  <si>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</si>
  <si>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</si>
  <si>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</si>
  <si>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</si>
  <si>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</si>
  <si>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</si>
  <si>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</si>
  <si>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</si>
  <si>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</si>
  <si>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</si>
  <si>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</si>
  <si>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</si>
  <si>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</si>
  <si>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</si>
  <si>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</si>
  <si>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</si>
  <si>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</si>
  <si>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</si>
  <si>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</si>
  <si>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</si>
  <si>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</si>
  <si>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</si>
  <si>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</si>
  <si>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</si>
  <si>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</si>
  <si>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</si>
  <si>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</si>
  <si>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</si>
  <si>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</si>
  <si>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</si>
  <si>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</si>
  <si>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</si>
  <si>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</si>
  <si>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</si>
  <si>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</si>
  <si>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</si>
  <si>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</si>
  <si>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</si>
  <si>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</si>
  <si>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</si>
  <si>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</si>
  <si>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</si>
  <si>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</si>
  <si>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</si>
  <si>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</si>
  <si>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</si>
  <si>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</si>
  <si>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</si>
  <si>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</si>
  <si>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</si>
  <si>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</si>
  <si>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</si>
  <si>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</si>
  <si>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</si>
  <si>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</si>
  <si>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</si>
  <si>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</si>
  <si>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</si>
  <si>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</si>
  <si>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</si>
  <si>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</si>
  <si>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</si>
  <si>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</si>
  <si>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</si>
  <si>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</si>
  <si>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</si>
  <si>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</si>
  <si>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</si>
  <si>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</si>
  <si>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</si>
  <si>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</si>
  <si>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</si>
  <si>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</si>
  <si>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</si>
  <si>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</si>
  <si>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</si>
  <si>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</si>
  <si>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</si>
  <si>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</si>
  <si>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</si>
  <si>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</si>
  <si>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</si>
  <si>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</si>
  <si>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</si>
  <si>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</si>
  <si>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</si>
  <si>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</si>
  <si>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</si>
  <si>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</si>
  <si>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</si>
  <si>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</si>
  <si>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</si>
  <si>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</si>
  <si>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</si>
  <si>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</si>
  <si>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</si>
  <si>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</si>
  <si>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</si>
  <si>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</si>
  <si>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</si>
  <si>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</si>
  <si>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</si>
  <si>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</si>
  <si>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</si>
  <si>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</si>
  <si>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</si>
  <si>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</si>
  <si>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</si>
  <si>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</si>
  <si>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</si>
  <si>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</si>
  <si>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</si>
  <si>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</si>
  <si>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</si>
  <si>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</si>
  <si>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</si>
  <si>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</si>
  <si>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</si>
  <si>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</si>
  <si>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</si>
  <si>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</si>
  <si>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</si>
  <si>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</si>
  <si>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</si>
  <si>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</si>
  <si>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</si>
  <si>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</si>
  <si>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</si>
  <si>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</si>
  <si>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</si>
  <si>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</si>
  <si>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</si>
  <si>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</si>
  <si>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</si>
  <si>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</si>
  <si>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</si>
  <si>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</si>
  <si>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</si>
  <si>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</si>
  <si>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</si>
  <si>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</si>
  <si>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</si>
  <si>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</si>
  <si>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</si>
  <si>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</si>
  <si>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</si>
  <si>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</si>
  <si>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</si>
  <si>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</si>
  <si>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</si>
  <si>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</si>
  <si>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</si>
  <si>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</si>
  <si>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</si>
  <si>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</si>
  <si>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</si>
  <si>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</si>
  <si>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</si>
  <si>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</si>
  <si>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</si>
  <si>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</si>
  <si>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</si>
  <si>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</si>
  <si>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</si>
  <si>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</si>
  <si>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</si>
  <si>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</si>
  <si>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</si>
  <si>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</si>
  <si>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</si>
  <si>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</si>
  <si>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</si>
  <si>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</si>
  <si>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</si>
  <si>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</si>
  <si>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</si>
  <si>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</si>
  <si>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</si>
  <si>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</si>
  <si>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</si>
  <si>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</si>
  <si>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</si>
  <si>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</si>
  <si>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</si>
  <si>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</si>
  <si>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</si>
  <si>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</si>
  <si>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</si>
  <si>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</si>
  <si>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</si>
  <si>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</si>
  <si>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</si>
  <si>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</si>
  <si>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</si>
  <si>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</si>
  <si>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</si>
  <si>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</si>
  <si>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</si>
  <si>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</si>
  <si>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</si>
  <si>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</si>
  <si>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</si>
  <si>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</si>
  <si>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</si>
  <si>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</si>
  <si>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</si>
  <si>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</si>
  <si>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</si>
  <si>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</si>
  <si>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</si>
  <si>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</si>
  <si>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</si>
  <si>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</si>
  <si>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</si>
  <si>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</si>
  <si>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</si>
  <si>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</si>
  <si>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</si>
  <si>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</si>
  <si>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</si>
  <si>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</si>
  <si>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</si>
  <si>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</si>
  <si>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</si>
  <si>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</si>
  <si>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</si>
  <si>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</si>
  <si>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</si>
  <si>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</si>
  <si>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</si>
  <si>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</si>
  <si>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</si>
  <si>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</si>
  <si>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</si>
  <si>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</si>
  <si>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</si>
  <si>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</si>
  <si>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</si>
  <si>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</si>
  <si>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</si>
  <si>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</si>
  <si>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</si>
  <si>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</si>
  <si>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</si>
  <si>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</si>
  <si>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</si>
  <si>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</si>
  <si>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</si>
  <si>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</si>
  <si>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</si>
  <si>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</si>
  <si>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</si>
  <si>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</si>
  <si>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</si>
  <si>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</si>
  <si>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</si>
  <si>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</si>
  <si>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</si>
  <si>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</si>
  <si>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</si>
  <si>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</si>
  <si>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</si>
  <si>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</si>
  <si>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</si>
  <si>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</si>
  <si>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</si>
  <si>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</si>
  <si>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</si>
  <si>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</si>
  <si>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</si>
  <si>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</si>
  <si>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</si>
  <si>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</si>
  <si>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</si>
  <si>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</si>
  <si>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</si>
  <si>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</si>
  <si>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</si>
  <si>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</si>
  <si>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</si>
  <si>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</si>
  <si>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</si>
  <si>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</si>
  <si>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</si>
  <si>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</si>
  <si>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</si>
  <si>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</si>
  <si>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</si>
  <si>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</si>
  <si>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</si>
  <si>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</si>
  <si>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</si>
  <si>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</si>
  <si>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</si>
  <si>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</si>
  <si>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</si>
  <si>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</si>
  <si>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</si>
  <si>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</si>
  <si>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</si>
  <si>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</si>
  <si>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</si>
  <si>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</si>
  <si>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</si>
  <si>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</si>
  <si>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</si>
  <si>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</si>
  <si>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</si>
  <si>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</si>
  <si>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</si>
  <si>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</si>
  <si>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</si>
  <si>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</si>
  <si>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</si>
  <si>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</si>
  <si>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</si>
  <si>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</si>
  <si>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</si>
  <si>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</si>
  <si>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</si>
  <si>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</si>
  <si>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</si>
  <si>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</si>
  <si>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</si>
  <si>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</si>
  <si>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</si>
  <si>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</si>
  <si>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</si>
  <si>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</si>
  <si>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</si>
  <si>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</si>
  <si>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</si>
  <si>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</si>
  <si>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</si>
  <si>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</si>
  <si>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</si>
  <si>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</si>
  <si>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</si>
  <si>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</si>
  <si>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</si>
  <si>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</si>
  <si>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</si>
  <si>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</si>
  <si>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</si>
  <si>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</si>
  <si>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</si>
  <si>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</si>
  <si>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</si>
  <si>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</si>
  <si>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</si>
  <si>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</si>
  <si>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</si>
  <si>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</si>
  <si>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</si>
  <si>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</si>
  <si>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</si>
  <si>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</si>
  <si>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</si>
  <si>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</si>
  <si>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</si>
  <si>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</si>
  <si>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</si>
  <si>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</si>
  <si>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</si>
  <si>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</si>
  <si>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</si>
  <si>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</si>
  <si>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</si>
  <si>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</si>
  <si>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</si>
  <si>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</si>
  <si>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</si>
  <si>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</si>
  <si>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</si>
  <si>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</si>
  <si>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</si>
  <si>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</si>
  <si>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</si>
  <si>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</si>
  <si>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</si>
  <si>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</si>
  <si>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</si>
  <si>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</si>
  <si>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</si>
  <si>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</si>
  <si>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</si>
  <si>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</si>
  <si>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</si>
  <si>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</si>
  <si>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</si>
  <si>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</si>
  <si>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</si>
  <si>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</si>
  <si>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</si>
  <si>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</si>
  <si>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</si>
  <si>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</si>
  <si>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</si>
  <si>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</si>
  <si>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</si>
  <si>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</si>
  <si>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</si>
  <si>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</si>
  <si>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</si>
  <si>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</si>
  <si>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</si>
  <si>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</si>
  <si>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</si>
  <si>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</si>
  <si>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</si>
  <si>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</si>
  <si>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</si>
  <si>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</si>
  <si>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</si>
  <si>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</si>
  <si>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</si>
  <si>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</si>
  <si>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</si>
  <si>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</si>
  <si>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</si>
  <si>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</si>
  <si>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</si>
  <si>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</si>
  <si>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</si>
  <si>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</si>
  <si>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</si>
  <si>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</si>
  <si>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</si>
  <si>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</si>
  <si>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</si>
  <si>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</si>
  <si>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</si>
  <si>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</si>
  <si>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</si>
  <si>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</si>
  <si>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</si>
  <si>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</si>
  <si>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</si>
  <si>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</si>
  <si>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</si>
  <si>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</si>
  <si>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</si>
  <si>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</si>
  <si>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</si>
  <si>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</si>
  <si>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</si>
  <si>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</si>
  <si>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</si>
  <si>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</si>
  <si>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</si>
  <si>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</si>
  <si>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</si>
  <si>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</si>
  <si>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</si>
  <si>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</si>
  <si>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</si>
  <si>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</si>
  <si>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</si>
  <si>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</si>
  <si>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</si>
  <si>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</si>
  <si>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</si>
  <si>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</si>
  <si>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</si>
  <si>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</si>
  <si>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</si>
  <si>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</si>
  <si>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</si>
  <si>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</si>
  <si>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</si>
  <si>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</si>
  <si>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</si>
  <si>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</si>
  <si>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</si>
  <si>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</si>
  <si>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</si>
  <si>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</si>
  <si>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</si>
  <si>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</si>
  <si>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</si>
  <si>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</si>
  <si>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</si>
  <si>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</si>
  <si>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</si>
  <si>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</si>
  <si>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</si>
  <si>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</si>
  <si>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</si>
  <si>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</si>
  <si>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</si>
  <si>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</si>
  <si>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</si>
  <si>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</si>
  <si>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</si>
  <si>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</si>
  <si>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</si>
  <si>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</si>
  <si>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</si>
  <si>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</si>
  <si>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</si>
  <si>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</si>
  <si>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</si>
  <si>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</si>
  <si>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</si>
  <si>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</si>
  <si>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</si>
  <si>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</si>
  <si>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</si>
  <si>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</si>
  <si>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</si>
  <si>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</si>
  <si>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</si>
  <si>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</si>
  <si>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</si>
  <si>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</si>
  <si>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</si>
  <si>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</si>
  <si>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</si>
  <si>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</si>
  <si>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</si>
  <si>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</si>
  <si>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</si>
  <si>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</si>
  <si>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</si>
  <si>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</si>
  <si>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</si>
  <si>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</si>
  <si>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</si>
  <si>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</si>
  <si>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</si>
  <si>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</si>
  <si>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</si>
  <si>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</si>
  <si>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</si>
  <si>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</si>
  <si>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</si>
  <si>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</si>
  <si>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</si>
  <si>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</si>
  <si>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</si>
  <si>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</si>
  <si>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</si>
  <si>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</si>
  <si>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</si>
  <si>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</si>
  <si>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</si>
  <si>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</si>
  <si>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</si>
  <si>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</si>
  <si>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</si>
  <si>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</si>
  <si>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</si>
  <si>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</si>
  <si>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</si>
  <si>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</si>
  <si>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</si>
  <si>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</si>
  <si>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</si>
  <si>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</si>
  <si>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</si>
  <si>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</si>
  <si>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</si>
  <si>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</si>
  <si>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</si>
  <si>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</si>
  <si>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</si>
  <si>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</si>
  <si>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</si>
  <si>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</si>
  <si>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</si>
  <si>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</si>
  <si>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</si>
  <si>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</si>
  <si>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</si>
  <si>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</si>
  <si>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</si>
  <si>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</si>
  <si>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</si>
  <si>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</si>
  <si>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</si>
  <si>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</si>
  <si>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</si>
  <si>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</si>
  <si>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</si>
  <si>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</si>
  <si>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</si>
  <si>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</si>
  <si>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</si>
  <si>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</si>
  <si>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</si>
  <si>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</si>
  <si>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</si>
  <si>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</si>
  <si>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</si>
  <si>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</si>
  <si>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</si>
  <si>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</si>
  <si>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</si>
  <si>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</si>
  <si>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</si>
  <si>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</si>
  <si>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</si>
  <si>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</si>
  <si>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</si>
  <si>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</si>
  <si>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</si>
  <si>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</si>
  <si>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</si>
  <si>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</si>
  <si>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</si>
  <si>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</si>
  <si>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</si>
  <si>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</si>
  <si>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</si>
  <si>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</si>
  <si>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</si>
  <si>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</si>
  <si>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</si>
  <si>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</si>
  <si>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</si>
  <si>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</si>
  <si>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</si>
  <si>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</si>
  <si>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</si>
  <si>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</si>
  <si>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</si>
  <si>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</si>
  <si>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</si>
  <si>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</si>
  <si>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</si>
  <si>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</si>
  <si>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</si>
  <si>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</si>
  <si>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</si>
  <si>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</si>
  <si>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</si>
  <si>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</si>
  <si>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</si>
  <si>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</si>
  <si>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</si>
  <si>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</si>
  <si>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</si>
  <si>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</si>
  <si>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</si>
  <si>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</si>
  <si>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</si>
  <si>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</si>
  <si>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</si>
  <si>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</si>
  <si>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</si>
  <si>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</si>
  <si>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</si>
  <si>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</si>
  <si>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</si>
  <si>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</si>
  <si>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</si>
  <si>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</si>
  <si>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</si>
  <si>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</si>
  <si>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</si>
  <si>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</si>
  <si>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</si>
  <si>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</si>
  <si>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</si>
  <si>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</si>
  <si>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</si>
  <si>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</si>
  <si>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</si>
  <si>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</si>
  <si>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</si>
  <si>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</si>
  <si>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</si>
  <si>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</si>
  <si>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</si>
  <si>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</si>
  <si>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</si>
  <si>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</si>
  <si>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</si>
  <si>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</si>
  <si>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</si>
  <si>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</si>
  <si>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</si>
  <si>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</si>
  <si>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</si>
  <si>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</si>
  <si>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</si>
  <si>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</si>
  <si>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</si>
  <si>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</si>
  <si>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</si>
  <si>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</si>
  <si>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</si>
  <si>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</si>
  <si>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</si>
  <si>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</si>
  <si>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</si>
  <si>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</si>
  <si>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</si>
  <si>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</si>
  <si>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</si>
  <si>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</si>
  <si>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</si>
  <si>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</si>
  <si>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</si>
  <si>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</si>
  <si>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</si>
  <si>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</si>
  <si>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</si>
  <si>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</si>
  <si>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</si>
  <si>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</si>
  <si>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</si>
  <si>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</si>
  <si>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</si>
  <si>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</si>
  <si>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</si>
  <si>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</si>
  <si>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</si>
  <si>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</si>
  <si>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</si>
  <si>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</si>
  <si>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</si>
  <si>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</si>
  <si>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</si>
  <si>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</si>
  <si>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</si>
  <si>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</si>
  <si>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</si>
  <si>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</si>
  <si>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</si>
  <si>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</si>
  <si>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</si>
  <si>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</si>
  <si>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</si>
  <si>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</si>
  <si>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</si>
  <si>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</si>
  <si>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</si>
  <si>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</si>
  <si>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</si>
  <si>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</si>
  <si>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</si>
  <si>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</si>
  <si>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</si>
  <si>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</si>
  <si>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</si>
  <si>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</si>
  <si>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</si>
  <si>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</si>
  <si>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</si>
  <si>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</si>
  <si>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</si>
  <si>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</si>
  <si>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</si>
  <si>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</si>
  <si>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</si>
  <si>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</si>
  <si>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</si>
  <si>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</si>
  <si>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</si>
  <si>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</si>
  <si>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</si>
  <si>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</si>
  <si>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</si>
  <si>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</si>
  <si>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</si>
  <si>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</si>
  <si>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</si>
  <si>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</si>
  <si>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</si>
  <si>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</si>
  <si>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</si>
  <si>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</si>
  <si>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</si>
  <si>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</si>
  <si>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</si>
  <si>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</si>
  <si>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</si>
  <si>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</si>
  <si>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</si>
  <si>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</si>
  <si>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</si>
  <si>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</si>
  <si>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</si>
  <si>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</si>
  <si>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</si>
  <si>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</si>
  <si>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</si>
  <si>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</si>
  <si>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</si>
  <si>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</si>
  <si>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</si>
  <si>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</si>
  <si>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</si>
  <si>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</si>
  <si>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</si>
  <si>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</si>
  <si>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</si>
  <si>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</si>
  <si>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</si>
  <si>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</si>
  <si>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</si>
  <si>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</si>
  <si>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</si>
  <si>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</si>
  <si>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</si>
  <si>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</si>
  <si>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</si>
  <si>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</si>
  <si>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</si>
  <si>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</si>
  <si>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</si>
  <si>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</si>
  <si>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</si>
  <si>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</si>
  <si>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</si>
  <si>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</si>
  <si>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</si>
  <si>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</si>
  <si>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</si>
  <si>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</si>
  <si>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</si>
  <si>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</si>
  <si>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</si>
  <si>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</si>
  <si>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</si>
  <si>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</si>
  <si>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</si>
  <si>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</si>
  <si>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</si>
  <si>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</si>
  <si>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</si>
  <si>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</si>
  <si>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</si>
  <si>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</si>
  <si>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</si>
  <si>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</si>
  <si>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</si>
  <si>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</si>
  <si>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</si>
  <si>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</si>
  <si>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</si>
  <si>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</si>
  <si>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</si>
  <si>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</si>
  <si>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</si>
  <si>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</si>
  <si>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</si>
  <si>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</si>
  <si>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</si>
  <si>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</si>
  <si>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</si>
  <si>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</si>
  <si>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</si>
  <si>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</si>
  <si>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</si>
  <si>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</si>
  <si>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</si>
  <si>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</si>
  <si>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</si>
  <si>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</si>
  <si>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</si>
  <si>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</si>
  <si>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</si>
  <si>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</si>
  <si>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</si>
  <si>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</si>
  <si>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</si>
  <si>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</si>
  <si>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</si>
  <si>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</si>
  <si>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</si>
  <si>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</si>
  <si>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</si>
  <si>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</si>
  <si>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</si>
  <si>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</si>
  <si>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</si>
  <si>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</si>
  <si>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</si>
  <si>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</si>
  <si>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</si>
  <si>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</si>
  <si>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</si>
  <si>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</si>
  <si>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</si>
  <si>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</si>
  <si>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</si>
  <si>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</si>
  <si>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</si>
  <si>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</si>
  <si>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</si>
  <si>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</si>
  <si>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</si>
  <si>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</si>
  <si>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</si>
  <si>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</si>
  <si>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</si>
  <si>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</si>
  <si>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</si>
  <si>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</si>
  <si>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</si>
  <si>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</si>
  <si>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</si>
  <si>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</si>
  <si>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</si>
  <si>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</si>
  <si>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</si>
  <si>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</si>
  <si>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</si>
  <si>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</si>
  <si>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</si>
  <si>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</si>
  <si>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</si>
  <si>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</si>
  <si>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</si>
  <si>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</si>
  <si>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</si>
  <si>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</si>
  <si>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</si>
  <si>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</si>
  <si>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</si>
  <si>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</si>
  <si>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</si>
  <si>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</si>
  <si>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</si>
  <si>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</si>
  <si>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</si>
  <si>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</si>
  <si>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</si>
  <si>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</si>
  <si>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</si>
  <si>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</si>
  <si>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</si>
  <si>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</si>
  <si>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</si>
  <si>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</si>
  <si>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</si>
  <si>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</si>
  <si>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</si>
  <si>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</si>
  <si>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</si>
  <si>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</si>
  <si>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</si>
  <si>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</si>
  <si>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</si>
  <si>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</si>
  <si>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</si>
  <si>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</si>
  <si>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</si>
  <si>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</si>
  <si>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</si>
  <si>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</si>
  <si>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</si>
  <si>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</si>
  <si>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</si>
  <si>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</si>
  <si>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</si>
  <si>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</si>
  <si>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</si>
  <si>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</si>
  <si>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</si>
  <si>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</si>
  <si>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</si>
  <si>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</si>
  <si>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</si>
  <si>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</si>
  <si>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</si>
  <si>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</si>
  <si>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</si>
  <si>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</si>
  <si>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</si>
  <si>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</si>
  <si>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</si>
  <si>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</si>
  <si>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</si>
  <si>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</si>
  <si>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</si>
  <si>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</si>
  <si>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</si>
  <si>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</si>
  <si>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</si>
  <si>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</si>
  <si>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</si>
  <si>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</si>
  <si>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</si>
  <si>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</si>
  <si>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</si>
  <si>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</si>
  <si>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</si>
  <si>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</si>
  <si>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</si>
  <si>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</si>
  <si>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</si>
  <si>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</si>
  <si>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</si>
  <si>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</si>
  <si>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</si>
  <si>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</si>
  <si>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</si>
  <si>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</si>
  <si>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</si>
  <si>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</si>
  <si>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</si>
  <si>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</si>
  <si>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</si>
  <si>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</si>
  <si>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</si>
  <si>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</si>
  <si>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</si>
  <si>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</si>
  <si>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</si>
  <si>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</si>
  <si>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</si>
  <si>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</si>
  <si>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</si>
  <si>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</si>
  <si>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</si>
  <si>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</si>
  <si>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</si>
  <si>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</si>
  <si>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</si>
  <si>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</si>
  <si>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</si>
  <si>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</si>
  <si>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</si>
  <si>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</si>
  <si>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</si>
  <si>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</si>
  <si>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</si>
  <si>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</si>
  <si>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</si>
  <si>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</si>
  <si>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</si>
  <si>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</si>
  <si>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</si>
  <si>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</si>
  <si>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</si>
  <si>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</si>
  <si>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</si>
  <si>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</si>
  <si>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</si>
  <si>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</si>
  <si>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</si>
  <si>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</si>
  <si>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</si>
  <si>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</si>
  <si>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</si>
  <si>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</si>
  <si>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</si>
  <si>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</si>
  <si>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</si>
  <si>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</si>
  <si>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</si>
  <si>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</si>
  <si>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</si>
  <si>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</si>
  <si>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</si>
  <si>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</si>
  <si>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</si>
  <si>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</si>
  <si>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</si>
  <si>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</si>
  <si>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</si>
  <si>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</si>
  <si>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</si>
  <si>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</si>
  <si>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</si>
  <si>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</si>
  <si>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</si>
  <si>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</si>
  <si>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</si>
  <si>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</si>
  <si>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</si>
  <si>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</si>
  <si>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</si>
  <si>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</si>
  <si>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</si>
  <si>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</si>
  <si>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</si>
  <si>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</si>
  <si>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</si>
  <si>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</si>
  <si>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</si>
  <si>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</si>
  <si>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</si>
  <si>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</si>
  <si>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</si>
  <si>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</si>
  <si>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</si>
  <si>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</si>
  <si>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</si>
  <si>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</si>
  <si>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</si>
  <si>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</si>
  <si>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</si>
  <si>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</si>
  <si>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</si>
  <si>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</si>
  <si>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</si>
  <si>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</si>
  <si>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</si>
  <si>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</si>
  <si>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</si>
  <si>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</si>
  <si>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</si>
  <si>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</si>
  <si>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</si>
  <si>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</si>
  <si>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</si>
  <si>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</si>
  <si>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</si>
  <si>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</si>
  <si>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</si>
  <si>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</si>
  <si>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</si>
  <si>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</si>
  <si>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</si>
  <si>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</si>
  <si>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</si>
  <si>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</si>
  <si>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</si>
  <si>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</si>
  <si>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</si>
  <si>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</si>
  <si>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</si>
  <si>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</si>
  <si>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</si>
  <si>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</si>
  <si>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</si>
  <si>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</si>
  <si>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</si>
  <si>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</si>
  <si>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</si>
  <si>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</si>
  <si>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</si>
  <si>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</si>
  <si>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</si>
  <si>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</si>
  <si>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</si>
  <si>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</si>
  <si>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</si>
  <si>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</si>
  <si>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</si>
  <si>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</si>
  <si>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</si>
  <si>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</si>
  <si>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</si>
  <si>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</si>
  <si>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</si>
  <si>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</si>
  <si>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</si>
  <si>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</si>
  <si>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</si>
  <si>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</si>
  <si>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</si>
  <si>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</si>
  <si>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</si>
  <si>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</si>
  <si>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</si>
  <si>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</si>
  <si>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</si>
  <si>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</si>
  <si>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</si>
  <si>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</si>
  <si>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</si>
  <si>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</si>
  <si>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</si>
  <si>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</si>
  <si>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</si>
  <si>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</si>
  <si>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</si>
  <si>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</si>
  <si>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</si>
  <si>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</si>
  <si>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</si>
  <si>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</si>
  <si>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</si>
  <si>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</si>
  <si>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</si>
  <si>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</si>
  <si>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</si>
  <si>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</si>
  <si>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</si>
  <si>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</si>
  <si>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</si>
  <si>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</si>
  <si>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</si>
  <si>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</si>
  <si>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</si>
  <si>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</si>
  <si>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</si>
  <si>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</si>
  <si>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</si>
  <si>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</si>
  <si>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</si>
  <si>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</si>
  <si>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</si>
  <si>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</si>
  <si>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</si>
  <si>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</si>
  <si>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</si>
  <si>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</si>
  <si>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</si>
  <si>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</si>
  <si>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</si>
  <si>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</si>
  <si>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</si>
  <si>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</si>
  <si>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</si>
  <si>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</si>
  <si>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</si>
  <si>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</si>
  <si>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</si>
  <si>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</si>
  <si>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</si>
  <si>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</si>
  <si>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</si>
  <si>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</si>
  <si>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</si>
  <si>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</si>
  <si>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</si>
  <si>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</si>
  <si>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</si>
  <si>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</si>
  <si>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</si>
  <si>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</si>
  <si>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</si>
  <si>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</si>
  <si>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</si>
  <si>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</si>
  <si>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</si>
  <si>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</si>
  <si>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</si>
  <si>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</si>
  <si>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</si>
  <si>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</si>
  <si>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</si>
  <si>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</si>
  <si>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</si>
  <si>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</si>
  <si>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</si>
  <si>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</si>
  <si>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</si>
  <si>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</si>
  <si>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</si>
  <si>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</si>
  <si>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</si>
  <si>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</si>
  <si>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</si>
  <si>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</si>
  <si>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</si>
  <si>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</si>
  <si>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</si>
  <si>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</si>
  <si>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</si>
  <si>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</si>
  <si>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</si>
  <si>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</si>
  <si>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</si>
  <si>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</si>
  <si>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</si>
  <si>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</si>
  <si>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</si>
  <si>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</si>
  <si>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</si>
  <si>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</si>
  <si>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</si>
  <si>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</si>
  <si>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</si>
  <si>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</si>
  <si>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</si>
  <si>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</si>
  <si>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</si>
  <si>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</si>
  <si>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</si>
  <si>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</si>
  <si>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</si>
  <si>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</si>
  <si>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</si>
  <si>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</si>
  <si>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</si>
  <si>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</si>
  <si>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</si>
  <si>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</si>
  <si>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</si>
  <si>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</si>
  <si>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</si>
  <si>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</si>
  <si>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</si>
  <si>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</si>
  <si>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</si>
  <si>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</si>
  <si>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</si>
  <si>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</si>
  <si>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</si>
  <si>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</si>
  <si>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</si>
  <si>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</si>
  <si>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</si>
  <si>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</si>
  <si>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</si>
  <si>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</si>
  <si>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</si>
  <si>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</si>
  <si>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</si>
  <si>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</si>
  <si>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</si>
  <si>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</si>
  <si>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</si>
  <si>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</si>
  <si>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</si>
  <si>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</si>
  <si>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</si>
  <si>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</si>
  <si>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</si>
  <si>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</si>
  <si>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</si>
  <si>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</si>
  <si>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</si>
  <si>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</si>
  <si>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</si>
  <si>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</si>
  <si>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</si>
  <si>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</si>
  <si>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</si>
  <si>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</si>
  <si>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</si>
  <si>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</si>
  <si>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</si>
  <si>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</si>
  <si>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</si>
  <si>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</si>
  <si>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</si>
  <si>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</si>
  <si>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</si>
  <si>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</si>
  <si>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</si>
  <si>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</si>
  <si>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</si>
  <si>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</si>
  <si>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</si>
  <si>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</si>
  <si>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</si>
  <si>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</si>
  <si>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</si>
  <si>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</si>
  <si>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</si>
  <si>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</si>
  <si>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</si>
  <si>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</si>
  <si>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</si>
  <si>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</si>
  <si>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</si>
  <si>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</si>
  <si>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</si>
  <si>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</si>
  <si>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</si>
  <si>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</si>
  <si>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</si>
  <si>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</si>
  <si>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</si>
  <si>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</si>
  <si>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</si>
  <si>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</si>
  <si>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</si>
  <si>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</si>
  <si>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</si>
  <si>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</si>
  <si>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</si>
  <si>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</si>
  <si>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</si>
  <si>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</si>
  <si>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</si>
  <si>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</si>
  <si>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</si>
  <si>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</si>
  <si>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</si>
  <si>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</si>
  <si>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</si>
  <si>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</si>
  <si>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</si>
  <si>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</si>
  <si>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</si>
  <si>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</si>
  <si>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</si>
  <si>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</si>
  <si>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</si>
  <si>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</si>
  <si>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</si>
  <si>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</si>
  <si>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</si>
  <si>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</si>
  <si>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</si>
  <si>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</si>
  <si>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</si>
  <si>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</si>
  <si>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</si>
  <si>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</si>
  <si>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</si>
  <si>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</si>
  <si>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</si>
  <si>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</si>
  <si>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</si>
  <si>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</si>
  <si>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</si>
  <si>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</si>
  <si>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</si>
  <si>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</si>
  <si>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</si>
  <si>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</si>
  <si>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</si>
  <si>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</si>
  <si>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</si>
  <si>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</si>
  <si>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</si>
  <si>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</si>
  <si>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</si>
  <si>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</si>
  <si>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</si>
  <si>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</si>
  <si>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</si>
  <si>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</si>
  <si>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</si>
  <si>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</si>
  <si>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</si>
  <si>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</si>
  <si>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</si>
  <si>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</si>
  <si>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</si>
  <si>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</si>
  <si>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</si>
  <si>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</si>
  <si>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</si>
  <si>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</si>
  <si>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</si>
  <si>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</si>
  <si>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</si>
  <si>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</si>
  <si>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</si>
  <si>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</si>
  <si>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</si>
  <si>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</si>
  <si>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</si>
  <si>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</si>
  <si>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</si>
  <si>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</si>
  <si>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</si>
  <si>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</si>
  <si>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</si>
  <si>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</si>
  <si>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</si>
  <si>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</si>
  <si>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</si>
  <si>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</si>
  <si>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</si>
  <si>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</si>
  <si>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</si>
  <si>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</si>
  <si>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</si>
  <si>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</si>
  <si>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</si>
  <si>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</si>
  <si>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</si>
  <si>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</si>
  <si>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</si>
  <si>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</si>
  <si>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</si>
  <si>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</si>
  <si>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</si>
  <si>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</si>
  <si>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</si>
  <si>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</si>
  <si>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</si>
  <si>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</si>
  <si>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</si>
  <si>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</si>
  <si>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</si>
  <si>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</si>
  <si>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</si>
  <si>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</si>
  <si>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</si>
  <si>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</si>
  <si>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</si>
  <si>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</si>
  <si>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</si>
  <si>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</si>
  <si>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</si>
  <si>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</si>
  <si>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</si>
  <si>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</si>
  <si>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</si>
  <si>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</si>
  <si>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</si>
  <si>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</si>
  <si>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</si>
  <si>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</si>
  <si>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</si>
  <si>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</si>
  <si>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</si>
  <si>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</si>
  <si>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</si>
  <si>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</si>
  <si>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</si>
  <si>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</si>
  <si>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</si>
  <si>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</si>
  <si>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</si>
  <si>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</si>
  <si>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</si>
  <si>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</si>
  <si>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</si>
  <si>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</si>
  <si>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</si>
  <si>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</si>
  <si>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</si>
  <si>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</si>
  <si>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</si>
  <si>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</si>
  <si>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</si>
  <si>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</si>
  <si>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</si>
  <si>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</si>
  <si>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</si>
  <si>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</si>
  <si>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</si>
  <si>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</si>
  <si>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</si>
  <si>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</si>
  <si>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</si>
  <si>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</si>
  <si>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</si>
  <si>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</si>
  <si>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</si>
  <si>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</si>
  <si>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</si>
  <si>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</si>
  <si>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</si>
  <si>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</si>
  <si>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</si>
  <si>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</si>
  <si>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</si>
  <si>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</si>
  <si>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</si>
  <si>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</si>
  <si>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</si>
  <si>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</si>
  <si>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</si>
  <si>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</si>
  <si>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</si>
  <si>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</si>
  <si>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</si>
  <si>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</si>
  <si>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</si>
  <si>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</si>
  <si>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</si>
  <si>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</si>
  <si>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</si>
  <si>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</si>
  <si>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</si>
  <si>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</si>
  <si>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</si>
  <si>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</si>
  <si>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</si>
  <si>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</si>
  <si>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</si>
  <si>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</si>
  <si>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</si>
  <si>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</si>
  <si>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</si>
  <si>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</si>
  <si>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</si>
  <si>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</si>
  <si>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</si>
  <si>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</si>
  <si>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</si>
  <si>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</si>
  <si>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</si>
  <si>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</si>
  <si>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</si>
  <si>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</si>
  <si>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</si>
  <si>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</si>
  <si>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</si>
  <si>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</si>
  <si>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</si>
  <si>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</si>
  <si>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</si>
  <si>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</si>
  <si>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</si>
  <si>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</si>
  <si>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</si>
  <si>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</si>
  <si>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</si>
  <si>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</si>
  <si>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</si>
  <si>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</si>
  <si>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</si>
  <si>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</si>
  <si>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</si>
  <si>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</si>
  <si>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</si>
  <si>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</si>
  <si>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</si>
  <si>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</si>
  <si>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</si>
  <si>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</si>
  <si>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</si>
  <si>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</si>
  <si>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</si>
  <si>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</si>
  <si>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</si>
  <si>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</si>
  <si>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</si>
  <si>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</si>
  <si>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</si>
  <si>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</si>
  <si>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</si>
  <si>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</si>
  <si>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</si>
  <si>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</si>
  <si>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</si>
  <si>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</si>
  <si>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</si>
  <si>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</si>
  <si>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</si>
  <si>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</si>
  <si>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</si>
  <si>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</si>
  <si>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</si>
  <si>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</si>
  <si>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</si>
  <si>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</si>
  <si>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</si>
  <si>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</si>
  <si>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</si>
  <si>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</si>
  <si>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</si>
  <si>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</si>
  <si>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</si>
  <si>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</si>
  <si>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</si>
  <si>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</si>
  <si>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</si>
  <si>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</si>
  <si>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</si>
  <si>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</si>
  <si>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</si>
  <si>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</si>
  <si>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</si>
  <si>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</si>
  <si>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</si>
  <si>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</si>
  <si>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</si>
  <si>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</si>
  <si>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</si>
  <si>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</si>
  <si>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</si>
  <si>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</si>
  <si>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</si>
  <si>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</si>
  <si>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</si>
  <si>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</si>
  <si>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</si>
  <si>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</si>
  <si>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</si>
  <si>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</si>
  <si>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</si>
  <si>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</si>
  <si>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</si>
  <si>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</si>
  <si>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</si>
  <si>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</si>
  <si>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</si>
  <si>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</si>
  <si>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</si>
  <si>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</si>
  <si>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</si>
  <si>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</si>
  <si>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</si>
  <si>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</si>
  <si>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</si>
  <si>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</si>
  <si>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</si>
  <si>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</si>
  <si>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</si>
  <si>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</si>
  <si>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</si>
  <si>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</si>
  <si>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</si>
  <si>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</si>
  <si>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</si>
  <si>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</si>
  <si>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</si>
  <si>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</si>
  <si>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</si>
  <si>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</si>
  <si>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</si>
  <si>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</si>
  <si>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</si>
  <si>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</si>
  <si>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</si>
  <si>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</si>
  <si>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</si>
  <si>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</si>
  <si>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</si>
  <si>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</si>
  <si>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</si>
  <si>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</si>
  <si>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</si>
  <si>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</si>
  <si>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</si>
  <si>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</si>
  <si>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</si>
  <si>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</si>
  <si>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</si>
  <si>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</si>
  <si>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</si>
  <si>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</si>
  <si>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</si>
  <si>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</si>
  <si>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</si>
  <si>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</si>
  <si>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</si>
  <si>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</si>
  <si>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</si>
  <si>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</si>
  <si>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</si>
  <si>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</si>
  <si>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</si>
  <si>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</si>
  <si>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</si>
  <si>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</si>
  <si>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</si>
  <si>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</si>
  <si>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</si>
  <si>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</si>
  <si>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</si>
  <si>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</si>
  <si>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</si>
  <si>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</si>
  <si>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</si>
  <si>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</si>
  <si>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</si>
  <si>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</si>
  <si>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</si>
  <si>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</si>
  <si>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</si>
  <si>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</si>
  <si>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</si>
  <si>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</si>
  <si>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</si>
  <si>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</si>
  <si>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</si>
  <si>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</si>
  <si>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</si>
  <si>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</si>
  <si>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</si>
  <si>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</si>
  <si>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</si>
  <si>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</si>
  <si>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</si>
  <si>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</si>
  <si>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</si>
  <si>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</si>
  <si>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</si>
  <si>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</si>
  <si>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</si>
  <si>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</si>
  <si>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</si>
  <si>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</si>
  <si>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</si>
  <si>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</si>
  <si>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</si>
  <si>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</si>
  <si>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</si>
  <si>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</si>
  <si>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</si>
  <si>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</si>
  <si>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</si>
  <si>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</si>
  <si>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</si>
  <si>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</si>
  <si>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</si>
  <si>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</si>
  <si>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</si>
  <si>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</si>
  <si>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</si>
  <si>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</si>
  <si>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</si>
  <si>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</si>
  <si>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</si>
  <si>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</si>
  <si>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</si>
  <si>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</si>
  <si>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</si>
  <si>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</si>
  <si>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</si>
  <si>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</si>
  <si>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</si>
  <si>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</si>
  <si>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</si>
  <si>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</si>
  <si>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</si>
  <si>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</si>
  <si>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</si>
  <si>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</si>
  <si>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</si>
  <si>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</si>
  <si>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</si>
  <si>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</si>
  <si>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</si>
  <si>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</si>
  <si>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</si>
  <si>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</si>
  <si>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</si>
  <si>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</si>
  <si>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</si>
  <si>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</si>
  <si>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</si>
  <si>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</si>
  <si>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</si>
  <si>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</si>
  <si>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</si>
  <si>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</si>
  <si>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</si>
  <si>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</si>
  <si>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</si>
  <si>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</si>
  <si>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</si>
  <si>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</si>
  <si>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</si>
  <si>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</si>
  <si>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</si>
  <si>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</si>
  <si>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</si>
  <si>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</si>
  <si>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</si>
  <si>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</si>
  <si>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</si>
  <si>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</si>
  <si>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</si>
  <si>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</si>
  <si>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</si>
  <si>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</si>
  <si>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</si>
  <si>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</si>
  <si>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</si>
  <si>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</si>
  <si>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</si>
  <si>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</si>
  <si>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</si>
  <si>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</si>
  <si>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</si>
  <si>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</si>
  <si>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</si>
  <si>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</si>
  <si>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</si>
  <si>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</si>
  <si>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</si>
  <si>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</si>
  <si>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</si>
  <si>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</si>
  <si>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</si>
  <si>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</si>
  <si>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</si>
  <si>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</si>
  <si>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</si>
  <si>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</si>
  <si>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</si>
  <si>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</si>
  <si>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</si>
  <si>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</si>
  <si>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</si>
  <si>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</si>
  <si>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</si>
  <si>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</si>
  <si>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</si>
  <si>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</si>
  <si>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</si>
  <si>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</si>
  <si>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</si>
  <si>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</si>
  <si>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</si>
  <si>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</si>
  <si>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</si>
  <si>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</si>
  <si>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</si>
  <si>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</si>
  <si>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</si>
  <si>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</si>
  <si>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</si>
  <si>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</si>
  <si>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</si>
  <si>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</si>
  <si>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</si>
  <si>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</si>
  <si>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</si>
  <si>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</si>
  <si>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</si>
  <si>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</si>
  <si>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</si>
  <si>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</si>
  <si>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</si>
  <si>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</si>
  <si>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</si>
  <si>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</si>
  <si>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</si>
  <si>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</si>
  <si>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</si>
  <si>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</si>
  <si>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</si>
  <si>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</si>
  <si>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</si>
  <si>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</si>
  <si>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</si>
  <si>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</si>
  <si>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</si>
  <si>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</si>
  <si>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</si>
  <si>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</si>
  <si>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</si>
  <si>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</si>
  <si>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</si>
  <si>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</si>
  <si>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</si>
  <si>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</si>
  <si>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</si>
  <si>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</si>
  <si>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</si>
  <si>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</si>
  <si>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</si>
  <si>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</si>
  <si>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</si>
  <si>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</si>
  <si>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</si>
  <si>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</si>
  <si>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</si>
  <si>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</si>
  <si>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</si>
  <si>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</si>
  <si>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</si>
  <si>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</si>
  <si>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</si>
  <si>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</si>
  <si>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</si>
  <si>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</si>
  <si>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</si>
  <si>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</si>
  <si>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</si>
  <si>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</si>
  <si>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</si>
  <si>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</si>
  <si>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</si>
  <si>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</si>
  <si>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</si>
  <si>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</si>
  <si>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</si>
  <si>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</si>
  <si>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</si>
  <si>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</si>
  <si>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</si>
  <si>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</si>
  <si>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</si>
  <si>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</si>
  <si>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</si>
  <si>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</si>
  <si>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</si>
  <si>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</si>
  <si>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</si>
  <si>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</si>
  <si>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</si>
  <si>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</si>
  <si>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</si>
  <si>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</si>
  <si>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</si>
  <si>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</si>
  <si>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</si>
  <si>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</si>
  <si>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</si>
  <si>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</si>
  <si>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</si>
  <si>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</si>
  <si>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</si>
  <si>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</si>
  <si>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</si>
  <si>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</si>
  <si>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</si>
  <si>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</si>
  <si>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</si>
  <si>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</si>
  <si>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</si>
  <si>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</si>
  <si>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</si>
  <si>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</si>
  <si>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</si>
  <si>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</si>
  <si>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</si>
  <si>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</si>
  <si>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</si>
  <si>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</si>
  <si>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</si>
  <si>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</si>
  <si>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</si>
  <si>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</si>
  <si>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</si>
  <si>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</si>
  <si>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</si>
  <si>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</si>
  <si>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</si>
  <si>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</si>
  <si>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</si>
  <si>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</si>
  <si>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</si>
  <si>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</si>
  <si>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</si>
  <si>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</si>
  <si>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</si>
  <si>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</si>
  <si>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</si>
  <si>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</si>
  <si>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</si>
  <si>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</si>
  <si>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</si>
  <si>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</si>
  <si>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</si>
  <si>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</si>
  <si>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</si>
  <si>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</si>
  <si>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</si>
  <si>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</si>
  <si>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</si>
  <si>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</si>
  <si>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</si>
  <si>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</si>
  <si>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</si>
  <si>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</si>
  <si>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</si>
  <si>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</si>
  <si>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</si>
  <si>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</si>
  <si>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</si>
  <si>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</si>
  <si>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</si>
  <si>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</si>
  <si>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</si>
  <si>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</si>
  <si>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</si>
  <si>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</si>
  <si>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</si>
  <si>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</si>
  <si>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</si>
  <si>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</si>
  <si>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</si>
  <si>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</si>
  <si>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</si>
  <si>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</si>
  <si>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</si>
  <si>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</si>
  <si>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</si>
  <si>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</si>
  <si>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</si>
  <si>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</si>
  <si>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</si>
  <si>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</si>
  <si>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</si>
  <si>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</si>
  <si>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</si>
  <si>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</si>
  <si>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</si>
  <si>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</si>
  <si>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</si>
  <si>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</si>
  <si>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</si>
  <si>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</si>
  <si>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</si>
  <si>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</si>
  <si>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</si>
  <si>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</si>
  <si>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</si>
  <si>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</si>
  <si>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</si>
  <si>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</si>
  <si>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</si>
  <si>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</si>
  <si>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</si>
  <si>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</si>
  <si>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</si>
  <si>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</si>
  <si>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</si>
  <si>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</si>
  <si>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</si>
  <si>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</si>
  <si>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</si>
  <si>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</si>
  <si>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</si>
  <si>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</si>
  <si>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</si>
  <si>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</si>
  <si>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</si>
  <si>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</si>
  <si>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</si>
  <si>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</si>
  <si>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</si>
  <si>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</si>
  <si>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</si>
  <si>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</si>
  <si>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</si>
  <si>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</si>
  <si>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</si>
  <si>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</si>
  <si>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</si>
  <si>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</si>
  <si>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</si>
  <si>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</si>
  <si>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</si>
  <si>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</si>
  <si>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</si>
  <si>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</si>
  <si>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</si>
  <si>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</si>
  <si>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</si>
  <si>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</si>
  <si>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</si>
  <si>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</si>
  <si>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</si>
  <si>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</si>
  <si>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</si>
  <si>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</si>
  <si>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</si>
  <si>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</si>
  <si>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</si>
  <si>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</si>
  <si>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</si>
  <si>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</si>
  <si>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</si>
  <si>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</si>
  <si>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</si>
  <si>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</si>
  <si>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</si>
  <si>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</si>
  <si>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</si>
  <si>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</si>
  <si>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</si>
  <si>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</si>
  <si>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</si>
  <si>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</si>
  <si>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</si>
  <si>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</si>
  <si>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</si>
  <si>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</si>
  <si>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</si>
  <si>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</si>
  <si>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</si>
  <si>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</si>
  <si>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</si>
  <si>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</si>
  <si>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</si>
  <si>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</si>
  <si>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</si>
  <si>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</si>
  <si>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</si>
  <si>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</si>
  <si>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</si>
  <si>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</si>
  <si>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</si>
  <si>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</si>
  <si>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</si>
  <si>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</si>
  <si>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</si>
  <si>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</si>
  <si>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</si>
  <si>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</si>
  <si>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</si>
  <si>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</si>
  <si>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</si>
  <si>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</si>
  <si>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</si>
  <si>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</si>
  <si>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</si>
  <si>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</si>
  <si>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</si>
  <si>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</si>
  <si>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</si>
  <si>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</si>
  <si>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</si>
  <si>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</si>
  <si>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</si>
  <si>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</si>
  <si>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</si>
  <si>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</si>
  <si>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</si>
  <si>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</si>
  <si>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</si>
  <si>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</si>
  <si>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</si>
  <si>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</si>
  <si>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</si>
  <si>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</si>
  <si>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</si>
  <si>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</si>
  <si>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</si>
  <si>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</si>
  <si>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</si>
  <si>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</si>
  <si>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</si>
  <si>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</si>
  <si>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</si>
  <si>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</si>
  <si>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</si>
  <si>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</si>
  <si>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</si>
  <si>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</si>
  <si>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</si>
  <si>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</si>
  <si>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</si>
  <si>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</si>
  <si>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</si>
  <si>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</si>
  <si>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</si>
  <si>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</si>
  <si>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</si>
  <si>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</si>
  <si>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</si>
  <si>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</si>
  <si>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</si>
  <si>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</si>
  <si>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</si>
  <si>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</si>
  <si>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</si>
  <si>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</si>
  <si>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</si>
  <si>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</si>
  <si>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</si>
  <si>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</si>
  <si>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</si>
  <si>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</si>
  <si>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</si>
  <si>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</si>
  <si>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</si>
  <si>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</si>
  <si>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</si>
  <si>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</si>
  <si>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</si>
  <si>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</si>
  <si>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</si>
  <si>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</si>
  <si>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</si>
  <si>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</si>
  <si>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</si>
  <si>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</si>
  <si>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</si>
  <si>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</si>
  <si>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</si>
  <si>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</si>
  <si>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</si>
  <si>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</si>
  <si>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</si>
  <si>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</si>
  <si>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</si>
  <si>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</si>
  <si>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</si>
  <si>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</si>
  <si>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</si>
  <si>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</si>
  <si>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</si>
  <si>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</si>
  <si>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</si>
  <si>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</si>
  <si>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</si>
  <si>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</si>
  <si>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</si>
  <si>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</si>
  <si>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</si>
  <si>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</si>
  <si>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</si>
  <si>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</si>
  <si>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</si>
  <si>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</si>
  <si>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</si>
  <si>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</si>
  <si>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</si>
  <si>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</si>
  <si>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</si>
  <si>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</si>
  <si>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</si>
  <si>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</si>
  <si>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</si>
  <si>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</si>
  <si>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</si>
  <si>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</si>
  <si>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</si>
  <si>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</si>
  <si>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</si>
  <si>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</si>
  <si>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</si>
  <si>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</si>
  <si>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</si>
  <si>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</si>
  <si>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</si>
  <si>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</si>
  <si>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</si>
  <si>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</si>
  <si>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</si>
  <si>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</si>
  <si>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</si>
  <si>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</si>
  <si>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</si>
  <si>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</si>
  <si>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</si>
  <si>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</si>
  <si>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</si>
  <si>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</si>
  <si>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</si>
  <si>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</si>
  <si>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</si>
  <si>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</si>
  <si>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</si>
  <si>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</si>
  <si>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</si>
  <si>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</si>
  <si>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</si>
  <si>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</si>
  <si>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</si>
  <si>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</si>
  <si>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</si>
  <si>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</si>
  <si>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</si>
  <si>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</si>
  <si>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</si>
  <si>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</si>
  <si>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</si>
  <si>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</si>
  <si>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</si>
  <si>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</si>
  <si>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</si>
  <si>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</si>
  <si>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</si>
  <si>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</si>
  <si>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</si>
  <si>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</si>
  <si>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</si>
  <si>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</si>
  <si>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</si>
  <si>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</si>
  <si>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</si>
  <si>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</si>
  <si>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</si>
  <si>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</si>
  <si>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</si>
  <si>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</si>
  <si>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</si>
  <si>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</si>
  <si>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</si>
  <si>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</si>
  <si>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</si>
  <si>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</si>
  <si>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</si>
  <si>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</si>
  <si>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</si>
  <si>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</si>
  <si>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</si>
  <si>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</si>
  <si>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</si>
  <si>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</si>
  <si>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</si>
  <si>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</si>
  <si>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</si>
  <si>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</si>
  <si>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</si>
  <si>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</si>
  <si>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</si>
  <si>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</si>
  <si>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</si>
  <si>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</si>
  <si>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</si>
  <si>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</si>
  <si>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</si>
  <si>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</si>
  <si>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</si>
  <si>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</si>
  <si>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</si>
  <si>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</si>
  <si>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</si>
  <si>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</si>
  <si>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</si>
  <si>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</si>
  <si>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</si>
  <si>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</si>
  <si>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</si>
  <si>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</si>
  <si>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</si>
  <si>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</si>
  <si>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</si>
  <si>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</si>
  <si>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</si>
  <si>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</si>
  <si>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</si>
  <si>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</si>
  <si>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</si>
  <si>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</si>
  <si>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</si>
  <si>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</si>
  <si>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</si>
  <si>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</si>
  <si>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</si>
  <si>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</si>
  <si>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</si>
  <si>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</si>
  <si>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</si>
  <si>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</si>
  <si>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</si>
  <si>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</si>
  <si>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</si>
  <si>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</si>
  <si>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</si>
  <si>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</si>
  <si>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</si>
  <si>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</si>
  <si>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</si>
  <si>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</si>
  <si>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</si>
  <si>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</si>
  <si>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</si>
  <si>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</si>
  <si>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</si>
  <si>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</si>
  <si>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</si>
  <si>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</si>
  <si>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</si>
  <si>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</si>
  <si>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</si>
  <si>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</si>
  <si>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</si>
  <si>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</si>
  <si>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</si>
  <si>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</si>
  <si>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</si>
  <si>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</si>
  <si>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</si>
  <si>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</si>
  <si>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</si>
  <si>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</si>
  <si>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</si>
  <si>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</si>
  <si>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</si>
  <si>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</si>
  <si>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</si>
  <si>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</si>
  <si>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</si>
  <si>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</si>
  <si>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</si>
  <si>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</si>
  <si>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</si>
  <si>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</si>
  <si>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</si>
  <si>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</si>
  <si>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</si>
  <si>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</si>
  <si>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</si>
  <si>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</si>
  <si>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</si>
  <si>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</si>
  <si>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</si>
  <si>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</si>
  <si>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</si>
  <si>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</si>
  <si>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</si>
  <si>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</si>
  <si>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</si>
  <si>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</si>
  <si>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</si>
  <si>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</si>
  <si>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</si>
  <si>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</si>
  <si>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</si>
  <si>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</si>
  <si>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</si>
  <si>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</si>
  <si>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</si>
  <si>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</si>
  <si>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</si>
  <si>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</si>
  <si>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</si>
  <si>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</si>
  <si>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</si>
  <si>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</si>
  <si>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</si>
  <si>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</si>
  <si>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</si>
  <si>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</si>
  <si>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</si>
  <si>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</si>
  <si>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</si>
  <si>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</si>
  <si>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</si>
  <si>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</si>
  <si>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</si>
  <si>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</si>
  <si>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</si>
  <si>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</si>
  <si>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</si>
  <si>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</si>
  <si>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</si>
  <si>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</si>
  <si>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</si>
  <si>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</si>
  <si>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</si>
  <si>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</si>
  <si>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</si>
  <si>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</si>
  <si>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</si>
  <si>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</si>
  <si>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</si>
  <si>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</si>
  <si>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</si>
  <si>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</si>
  <si>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</si>
  <si>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</si>
  <si>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</si>
  <si>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</si>
  <si>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</si>
  <si>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</si>
  <si>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</si>
  <si>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</si>
  <si>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</si>
  <si>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</si>
  <si>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</si>
  <si>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</si>
  <si>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</si>
  <si>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</si>
  <si>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</si>
  <si>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</si>
  <si>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</si>
  <si>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</si>
  <si>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</si>
  <si>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</si>
  <si>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</si>
  <si>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</si>
  <si>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</si>
  <si>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</si>
  <si>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</si>
  <si>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</si>
  <si>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</si>
  <si>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</si>
  <si>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</si>
  <si>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</si>
  <si>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</si>
  <si>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</si>
  <si>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</si>
  <si>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</si>
  <si>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</si>
  <si>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</si>
  <si>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</si>
  <si>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</si>
  <si>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</si>
  <si>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</si>
  <si>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</si>
  <si>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</si>
  <si>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</si>
  <si>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</si>
  <si>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</si>
  <si>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</si>
  <si>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</si>
  <si>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</si>
  <si>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</si>
  <si>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</si>
  <si>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</si>
  <si>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</si>
  <si>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</si>
  <si>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</si>
  <si>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</si>
  <si>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</si>
  <si>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</si>
  <si>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</si>
  <si>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</si>
  <si>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</si>
  <si>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</si>
  <si>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</si>
  <si>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</si>
  <si>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</si>
  <si>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</si>
  <si>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</si>
  <si>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</si>
  <si>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</si>
  <si>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</si>
  <si>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</si>
  <si>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</si>
  <si>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</si>
  <si>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</si>
  <si>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</si>
  <si>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</si>
  <si>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</si>
  <si>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</si>
  <si>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</si>
  <si>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</si>
  <si>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</si>
  <si>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</si>
  <si>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</si>
  <si>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</si>
  <si>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</si>
  <si>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</si>
  <si>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</si>
  <si>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</si>
  <si>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</si>
  <si>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</si>
  <si>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</si>
  <si>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</si>
  <si>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</si>
  <si>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</si>
  <si>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</si>
  <si>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</si>
  <si>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</si>
  <si>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</si>
  <si>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</si>
  <si>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</si>
  <si>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</si>
  <si>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</si>
  <si>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</si>
  <si>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</si>
  <si>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</si>
  <si>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</si>
  <si>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</si>
  <si>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</si>
  <si>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</si>
  <si>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</si>
  <si>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</si>
  <si>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</si>
  <si>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</si>
  <si>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</si>
  <si>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</si>
  <si>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</si>
  <si>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</si>
  <si>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</si>
  <si>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</si>
  <si>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</si>
  <si>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</si>
  <si>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</si>
  <si>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</si>
  <si>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</si>
  <si>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</si>
  <si>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</si>
  <si>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</si>
  <si>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</si>
  <si>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</si>
  <si>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</si>
  <si>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</si>
  <si>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</si>
  <si>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</si>
  <si>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</si>
  <si>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</si>
  <si>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</si>
  <si>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</si>
  <si>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</si>
  <si>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</si>
  <si>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</si>
  <si>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</si>
  <si>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</si>
  <si>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</si>
  <si>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</si>
  <si>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</si>
  <si>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</si>
  <si>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</si>
  <si>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</si>
  <si>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</si>
  <si>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</si>
  <si>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</si>
  <si>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</si>
  <si>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</si>
  <si>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</si>
  <si>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</si>
  <si>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</si>
  <si>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</si>
  <si>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</si>
  <si>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</si>
  <si>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</si>
  <si>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</si>
  <si>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</si>
  <si>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</si>
  <si>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</si>
  <si>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</si>
  <si>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</si>
  <si>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</si>
  <si>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</si>
  <si>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</si>
  <si>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</si>
  <si>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</si>
  <si>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</si>
  <si>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</si>
  <si>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</si>
  <si>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</si>
  <si>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</si>
  <si>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</si>
  <si>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</si>
  <si>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</si>
  <si>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</si>
  <si>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</si>
  <si>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</si>
  <si>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</si>
  <si>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</si>
  <si>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</si>
  <si>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</si>
  <si>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</si>
  <si>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</si>
  <si>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</si>
  <si>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</si>
  <si>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</si>
  <si>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</si>
  <si>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</si>
  <si>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</si>
  <si>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</si>
  <si>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</si>
  <si>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</si>
  <si>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</si>
  <si>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</si>
  <si>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</si>
  <si>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</si>
  <si>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</si>
  <si>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</si>
  <si>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</si>
  <si>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</si>
  <si>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</si>
  <si>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</si>
  <si>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</si>
  <si>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</si>
  <si>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</si>
  <si>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</si>
  <si>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</si>
  <si>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</si>
  <si>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</si>
  <si>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</si>
  <si>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</si>
  <si>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</si>
  <si>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</si>
  <si>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</si>
  <si>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</si>
  <si>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</si>
  <si>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</si>
  <si>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</si>
  <si>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</si>
  <si>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</si>
  <si>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</si>
  <si>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</si>
  <si>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</si>
  <si>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</si>
  <si>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</si>
  <si>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</si>
  <si>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</si>
  <si>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</si>
  <si>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</si>
  <si>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</si>
  <si>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</si>
  <si>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</si>
  <si>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</si>
  <si>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</si>
  <si>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</si>
  <si>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</si>
  <si>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</si>
  <si>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</si>
  <si>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</si>
  <si>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</si>
  <si>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</si>
  <si>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</si>
  <si>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</si>
  <si>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</si>
  <si>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</si>
  <si>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</si>
  <si>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</si>
  <si>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</si>
  <si>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</si>
  <si>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</si>
  <si>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</si>
  <si>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</si>
  <si>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</si>
  <si>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</si>
  <si>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</si>
  <si>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</si>
  <si>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</si>
  <si>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</si>
  <si>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</si>
  <si>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</si>
  <si>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</si>
  <si>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</si>
  <si>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</si>
  <si>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</si>
  <si>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</si>
  <si>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</si>
  <si>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</si>
  <si>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</si>
  <si>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</si>
  <si>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</si>
  <si>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</si>
  <si>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</si>
  <si>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</si>
  <si>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</si>
  <si>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</si>
  <si>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</si>
  <si>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</si>
  <si>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</si>
  <si>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</si>
  <si>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</si>
  <si>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</si>
  <si>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</si>
  <si>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</si>
  <si>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</si>
  <si>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</si>
  <si>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</si>
  <si>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</si>
  <si>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</si>
  <si>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</si>
  <si>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</si>
  <si>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</si>
  <si>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</si>
  <si>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</si>
  <si>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</si>
  <si>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</si>
  <si>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</si>
  <si>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</si>
  <si>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</si>
  <si>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</si>
  <si>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</si>
  <si>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</si>
  <si>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</si>
  <si>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</si>
  <si>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</si>
  <si>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</si>
  <si>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</si>
  <si>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</si>
  <si>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</si>
  <si>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</si>
  <si>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</si>
  <si>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</si>
  <si>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</si>
  <si>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</si>
  <si>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</si>
  <si>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</si>
  <si>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</si>
  <si>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</si>
  <si>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</si>
  <si>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</si>
  <si>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</si>
  <si>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</si>
  <si>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</si>
  <si>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</si>
  <si>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</si>
  <si>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</si>
  <si>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</si>
  <si>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</si>
  <si>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</si>
  <si>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</si>
  <si>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</si>
  <si>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</si>
  <si>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</si>
  <si>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</si>
  <si>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</si>
  <si>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</si>
  <si>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</si>
  <si>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</si>
  <si>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</si>
  <si>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</si>
  <si>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</si>
  <si>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</si>
  <si>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</si>
  <si>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</si>
  <si>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</si>
  <si>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</si>
  <si>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</si>
  <si>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</si>
  <si>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</si>
  <si>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</si>
  <si>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</si>
  <si>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</si>
  <si>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</si>
  <si>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</si>
  <si>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</si>
  <si>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</si>
  <si>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</si>
  <si>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</si>
  <si>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</si>
  <si>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</si>
  <si>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</si>
  <si>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</si>
  <si>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</si>
  <si>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</si>
  <si>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</si>
  <si>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</si>
  <si>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</si>
  <si>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</si>
  <si>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</si>
  <si>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</si>
  <si>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</si>
  <si>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</si>
  <si>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</si>
  <si>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</si>
  <si>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</si>
  <si>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</si>
  <si>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</si>
  <si>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</si>
  <si>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</si>
  <si>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</si>
  <si>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</si>
  <si>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</si>
  <si>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</si>
  <si>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</si>
  <si>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</si>
  <si>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</si>
  <si>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</si>
  <si>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</si>
  <si>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</si>
  <si>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</si>
  <si>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</si>
  <si>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</si>
  <si>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</si>
  <si>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</si>
  <si>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</si>
  <si>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</si>
  <si>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</si>
  <si>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</si>
  <si>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</si>
  <si>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</si>
  <si>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</si>
  <si>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</si>
  <si>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</si>
  <si>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</si>
  <si>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</si>
  <si>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</si>
  <si>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</si>
  <si>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</si>
  <si>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</si>
  <si>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</si>
  <si>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</si>
  <si>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</si>
  <si>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</si>
  <si>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</si>
  <si>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</si>
  <si>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</si>
  <si>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</si>
  <si>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</si>
  <si>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</si>
  <si>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</si>
  <si>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</si>
  <si>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</si>
  <si>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</si>
  <si>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</si>
  <si>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</si>
  <si>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</si>
  <si>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</si>
  <si>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</si>
  <si>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</si>
  <si>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</si>
  <si>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</si>
  <si>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</si>
  <si>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</si>
  <si>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</si>
  <si>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</si>
  <si>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</si>
  <si>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</si>
  <si>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</si>
  <si>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</si>
  <si>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</si>
  <si>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</si>
  <si>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</si>
  <si>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</si>
  <si>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</si>
  <si>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</si>
  <si>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</si>
  <si>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</si>
  <si>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</si>
  <si>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</si>
  <si>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</si>
  <si>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</si>
  <si>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</si>
  <si>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</si>
  <si>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</si>
  <si>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</si>
  <si>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</si>
  <si>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</si>
  <si>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</si>
  <si>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</si>
  <si>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</si>
  <si>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</si>
  <si>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</si>
  <si>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</si>
  <si>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</si>
  <si>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</si>
  <si>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</si>
  <si>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</si>
  <si>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</si>
  <si>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</si>
  <si>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</si>
  <si>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</si>
  <si>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</si>
  <si>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</si>
  <si>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</si>
  <si>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</si>
  <si>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</si>
  <si>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</si>
  <si>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</si>
  <si>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</si>
  <si>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</si>
  <si>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</si>
  <si>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</si>
  <si>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</si>
  <si>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</si>
  <si>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</si>
  <si>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</si>
  <si>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</si>
  <si>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</si>
  <si>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</si>
  <si>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</si>
  <si>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</si>
  <si>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</si>
  <si>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</si>
  <si>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</si>
  <si>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</si>
  <si>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</si>
  <si>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</si>
  <si>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</si>
  <si>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</si>
  <si>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</si>
  <si>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</si>
  <si>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</si>
  <si>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</si>
  <si>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</si>
  <si>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</si>
  <si>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</si>
  <si>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</si>
  <si>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</si>
  <si>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</si>
  <si>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</si>
  <si>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</si>
  <si>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</si>
  <si>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</si>
  <si>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</si>
  <si>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</si>
  <si>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</si>
  <si>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</si>
  <si>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</si>
  <si>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</si>
  <si>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</si>
  <si>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</si>
  <si>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</si>
  <si>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</si>
  <si>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</si>
  <si>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</si>
  <si>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</si>
  <si>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</si>
  <si>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</si>
  <si>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</si>
  <si>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</si>
  <si>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</si>
  <si>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</si>
  <si>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</si>
  <si>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</si>
  <si>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</si>
  <si>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</si>
  <si>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</si>
  <si>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</si>
  <si>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</si>
  <si>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</si>
  <si>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</si>
  <si>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</si>
  <si>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</si>
  <si>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</si>
  <si>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</si>
  <si>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</si>
  <si>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</si>
  <si>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</si>
  <si>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</si>
  <si>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</si>
  <si>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</si>
  <si>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</si>
  <si>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</si>
  <si>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</si>
  <si>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</si>
  <si>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</si>
  <si>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</si>
  <si>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</si>
  <si>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</si>
  <si>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</si>
  <si>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</si>
  <si>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</si>
  <si>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</si>
  <si>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</si>
  <si>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</si>
  <si>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</si>
  <si>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</si>
  <si>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</si>
  <si>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</si>
  <si>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</si>
  <si>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</si>
  <si>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</si>
  <si>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</si>
  <si>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</si>
  <si>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</si>
  <si>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</si>
  <si>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</si>
  <si>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</si>
  <si>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</si>
  <si>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</si>
  <si>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</si>
  <si>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</si>
  <si>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</si>
  <si>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</si>
  <si>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</si>
  <si>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</si>
  <si>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</si>
  <si>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</si>
  <si>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</si>
  <si>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</si>
  <si>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</si>
  <si>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</si>
  <si>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</si>
  <si>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</si>
  <si>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</si>
  <si>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</si>
  <si>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</si>
  <si>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</si>
  <si>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</si>
  <si>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</si>
  <si>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</si>
  <si>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</si>
  <si>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</si>
  <si>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</si>
  <si>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</si>
  <si>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</si>
  <si>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</si>
  <si>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</si>
  <si>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</si>
  <si>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</si>
  <si>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</si>
  <si>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</si>
  <si>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</si>
  <si>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</si>
  <si>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</si>
  <si>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</si>
  <si>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</si>
  <si>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</si>
  <si>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</si>
  <si>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</si>
  <si>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</si>
  <si>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</si>
  <si>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</si>
  <si>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</si>
  <si>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</si>
  <si>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</si>
  <si>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</si>
  <si>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</si>
  <si>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</si>
  <si>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</si>
  <si>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</si>
  <si>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</si>
  <si>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</si>
  <si>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</si>
  <si>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</si>
  <si>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</si>
  <si>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</si>
  <si>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</si>
  <si>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</si>
  <si>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</si>
  <si>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</si>
  <si>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</si>
  <si>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</si>
  <si>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</si>
  <si>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</si>
  <si>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</si>
  <si>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</si>
  <si>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</si>
  <si>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</si>
  <si>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</si>
  <si>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</si>
  <si>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</si>
  <si>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</si>
  <si>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</si>
  <si>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</si>
  <si>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</si>
  <si>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</si>
  <si>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</si>
  <si>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</si>
  <si>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</si>
  <si>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</si>
  <si>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</si>
  <si>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</si>
  <si>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</si>
  <si>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</si>
  <si>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</si>
  <si>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</si>
  <si>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</si>
  <si>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</si>
  <si>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</si>
  <si>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</si>
  <si>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</si>
  <si>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</si>
  <si>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</si>
  <si>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</si>
  <si>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</si>
  <si>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</si>
  <si>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</si>
  <si>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</si>
  <si>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</si>
  <si>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</si>
  <si>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</si>
  <si>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</si>
  <si>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</si>
  <si>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</si>
  <si>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</si>
  <si>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</si>
  <si>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</si>
  <si>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</si>
  <si>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</si>
  <si>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</si>
  <si>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</si>
  <si>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</si>
  <si>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</si>
  <si>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</si>
  <si>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</si>
  <si>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</si>
  <si>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</si>
  <si>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</si>
  <si>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</si>
  <si>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</si>
  <si>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</si>
  <si>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</si>
  <si>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</si>
  <si>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</si>
  <si>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</si>
  <si>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</si>
  <si>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</si>
  <si>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</si>
  <si>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</si>
  <si>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</si>
  <si>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</si>
  <si>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</si>
  <si>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</si>
  <si>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</si>
  <si>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</si>
  <si>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</si>
  <si>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</si>
  <si>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</si>
  <si>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</si>
  <si>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</si>
  <si>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</si>
  <si>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</si>
  <si>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</si>
  <si>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</si>
  <si>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</si>
  <si>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</si>
  <si>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</si>
  <si>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</si>
  <si>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</si>
  <si>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</si>
  <si>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</si>
  <si>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</si>
  <si>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</si>
  <si>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</si>
  <si>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</si>
  <si>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</si>
  <si>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</si>
  <si>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</si>
  <si>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</si>
  <si>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</si>
  <si>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</si>
  <si>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</si>
  <si>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</si>
  <si>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</si>
  <si>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</si>
  <si>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</si>
  <si>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</si>
  <si>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</si>
  <si>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</si>
  <si>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</si>
  <si>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</si>
  <si>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</si>
  <si>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</si>
  <si>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</si>
  <si>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</si>
  <si>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</si>
  <si>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</si>
  <si>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</si>
  <si>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</si>
  <si>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</si>
  <si>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</si>
  <si>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</si>
  <si>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</si>
  <si>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</si>
  <si>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</si>
  <si>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</si>
  <si>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</si>
  <si>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</si>
  <si>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</si>
  <si>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</si>
  <si>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</si>
  <si>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</si>
  <si>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</si>
  <si>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</si>
  <si>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</si>
  <si>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</si>
  <si>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</si>
  <si>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</si>
  <si>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</si>
  <si>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</si>
  <si>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</si>
  <si>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</si>
  <si>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</si>
  <si>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</si>
  <si>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</si>
  <si>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</si>
  <si>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</si>
  <si>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</si>
  <si>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</si>
  <si>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</si>
  <si>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</si>
  <si>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</si>
  <si>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</si>
  <si>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</si>
  <si>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</si>
  <si>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</si>
  <si>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</si>
  <si>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</si>
  <si>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</si>
  <si>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</si>
  <si>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</si>
  <si>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</si>
  <si>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</si>
  <si>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</si>
  <si>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</si>
  <si>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</si>
  <si>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</si>
  <si>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</si>
  <si>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</si>
  <si>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</si>
  <si>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</si>
  <si>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</si>
  <si>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</si>
  <si>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</si>
  <si>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</si>
  <si>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</si>
  <si>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</si>
  <si>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</si>
  <si>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</si>
  <si>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</si>
  <si>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</si>
  <si>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</si>
  <si>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</si>
  <si>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</si>
  <si>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</si>
  <si>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</si>
  <si>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</si>
  <si>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</si>
  <si>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</si>
  <si>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</si>
  <si>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</si>
  <si>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</si>
  <si>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</si>
  <si>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</si>
  <si>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</si>
  <si>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</si>
  <si>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</si>
  <si>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</si>
  <si>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</si>
  <si>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</si>
  <si>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</si>
  <si>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</si>
  <si>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</si>
  <si>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</si>
  <si>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</si>
  <si>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</si>
  <si>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</si>
  <si>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</si>
  <si>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</si>
  <si>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</si>
  <si>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</si>
  <si>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</si>
  <si>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</si>
  <si>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</si>
  <si>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</si>
  <si>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</si>
  <si>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</si>
  <si>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</si>
  <si>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</si>
  <si>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</si>
  <si>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</si>
  <si>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</si>
  <si>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</si>
  <si>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</si>
  <si>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</si>
  <si>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</si>
  <si>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</si>
  <si>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</si>
  <si>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</si>
  <si>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</si>
  <si>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</si>
  <si>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</si>
  <si>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</si>
  <si>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</si>
  <si>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</si>
  <si>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</si>
  <si>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</si>
  <si>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</si>
  <si>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</si>
  <si>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</si>
  <si>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</si>
  <si>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</si>
  <si>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</si>
  <si>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</si>
  <si>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</si>
  <si>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</si>
  <si>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</si>
  <si>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</si>
  <si>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</si>
  <si>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</si>
  <si>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</si>
  <si>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</si>
  <si>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</si>
  <si>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</si>
  <si>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</si>
  <si>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</si>
  <si>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</si>
  <si>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</si>
  <si>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</si>
  <si>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</si>
  <si>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</si>
  <si>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</si>
  <si>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</si>
  <si>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</si>
  <si>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</si>
  <si>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</si>
  <si>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</si>
  <si>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</si>
  <si>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</si>
  <si>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</si>
  <si>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</si>
  <si>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</si>
  <si>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</si>
  <si>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</si>
  <si>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</si>
  <si>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</si>
  <si>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</si>
  <si>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</si>
  <si>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</si>
  <si>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</si>
  <si>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</si>
  <si>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</si>
  <si>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</si>
  <si>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</si>
  <si>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</si>
  <si>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</si>
  <si>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</si>
  <si>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</si>
  <si>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</si>
  <si>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</si>
  <si>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</si>
  <si>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</si>
  <si>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</si>
  <si>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</si>
  <si>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</si>
  <si>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</si>
  <si>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</si>
  <si>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</si>
  <si>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</si>
  <si>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</si>
  <si>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</si>
  <si>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</si>
  <si>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</si>
  <si>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</si>
  <si>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</si>
  <si>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</si>
  <si>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</si>
  <si>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</si>
  <si>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</si>
  <si>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</si>
  <si>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</si>
  <si>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</si>
  <si>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</si>
  <si>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</si>
  <si>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</si>
  <si>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</si>
  <si>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</si>
  <si>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</si>
  <si>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</si>
  <si>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</si>
  <si>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</si>
  <si>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</si>
  <si>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</si>
  <si>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</si>
  <si>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</si>
  <si>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</si>
  <si>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</si>
  <si>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</si>
  <si>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</si>
  <si>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</si>
  <si>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</si>
  <si>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</si>
  <si>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</si>
  <si>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</si>
  <si>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</si>
  <si>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</si>
  <si>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</si>
  <si>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</si>
  <si>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</si>
  <si>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</si>
  <si>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</si>
  <si>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</si>
  <si>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</si>
  <si>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</si>
  <si>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</si>
  <si>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</si>
  <si>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</si>
  <si>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</si>
  <si>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</si>
  <si>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</si>
  <si>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</si>
  <si>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</si>
  <si>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</si>
  <si>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</si>
  <si>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</si>
  <si>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</si>
  <si>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</si>
  <si>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</si>
  <si>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</si>
  <si>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</si>
  <si>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</si>
  <si>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</si>
  <si>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</si>
  <si>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</si>
  <si>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</si>
  <si>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</si>
  <si>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</si>
  <si>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</si>
  <si>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</si>
  <si>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</si>
  <si>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</si>
  <si>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</si>
  <si>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</si>
  <si>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</si>
  <si>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</si>
  <si>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</si>
  <si>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</si>
  <si>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</si>
  <si>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</si>
  <si>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</si>
  <si>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</si>
  <si>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</si>
  <si>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</si>
  <si>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</si>
  <si>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</si>
  <si>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</si>
  <si>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</si>
  <si>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</si>
  <si>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</si>
  <si>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</si>
  <si>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</si>
  <si>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</si>
  <si>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</si>
  <si>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</si>
  <si>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</si>
  <si>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</si>
  <si>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</si>
  <si>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</si>
  <si>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</si>
  <si>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</si>
  <si>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</si>
  <si>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</si>
  <si>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</si>
  <si>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</si>
  <si>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</si>
  <si>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</si>
  <si>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</si>
  <si>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</si>
  <si>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</si>
  <si>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</si>
  <si>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</si>
  <si>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</si>
  <si>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</si>
  <si>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</si>
  <si>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</si>
  <si>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</si>
  <si>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</si>
  <si>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</si>
  <si>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</si>
  <si>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</si>
  <si>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</si>
  <si>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</si>
  <si>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</si>
  <si>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</si>
  <si>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</si>
  <si>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</si>
  <si>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</si>
  <si>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</si>
  <si>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</si>
  <si>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</si>
  <si>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</si>
  <si>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</si>
  <si>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</si>
  <si>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</si>
  <si>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</si>
  <si>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</si>
  <si>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</si>
  <si>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</si>
  <si>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</si>
  <si>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</si>
  <si>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</si>
  <si>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</si>
  <si>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</si>
  <si>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</si>
  <si>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</si>
  <si>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</si>
  <si>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</si>
  <si>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</si>
  <si>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</si>
  <si>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</si>
  <si>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</si>
  <si>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</si>
  <si>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</si>
  <si>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</si>
  <si>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</si>
  <si>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</si>
  <si>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</si>
  <si>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</si>
  <si>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</si>
  <si>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</si>
  <si>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</si>
  <si>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</si>
  <si>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</si>
  <si>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</si>
  <si>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</si>
  <si>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</si>
  <si>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</si>
  <si>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</si>
  <si>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</si>
  <si>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</si>
  <si>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</si>
  <si>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</si>
  <si>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</si>
  <si>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</si>
  <si>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</si>
  <si>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</si>
  <si>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</si>
  <si>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</si>
  <si>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</si>
  <si>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</si>
  <si>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</si>
  <si>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</si>
  <si>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</si>
  <si>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</si>
  <si>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</si>
  <si>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</si>
  <si>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</si>
  <si>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</si>
  <si>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</si>
  <si>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</si>
  <si>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</si>
  <si>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</si>
  <si>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</si>
  <si>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</si>
  <si>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</si>
  <si>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</si>
  <si>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</si>
  <si>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</si>
  <si>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</si>
  <si>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</si>
  <si>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</si>
  <si>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</si>
  <si>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</si>
  <si>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</si>
  <si>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</si>
  <si>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</si>
  <si>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</si>
  <si>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</si>
  <si>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</si>
  <si>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</si>
  <si>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</si>
  <si>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</si>
  <si>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</si>
  <si>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</si>
  <si>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</si>
  <si>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</si>
  <si>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</si>
  <si>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</si>
  <si>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</si>
  <si>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</si>
  <si>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</si>
  <si>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</si>
  <si>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</si>
  <si>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</si>
  <si>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</si>
  <si>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</si>
  <si>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</si>
  <si>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</si>
  <si>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</si>
  <si>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</si>
  <si>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</si>
  <si>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</si>
  <si>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</si>
  <si>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</si>
  <si>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</si>
  <si>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</si>
  <si>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</si>
  <si>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</si>
  <si>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</si>
  <si>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</si>
  <si>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</si>
  <si>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</si>
  <si>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</si>
  <si>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</si>
  <si>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</si>
  <si>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</si>
  <si>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</si>
  <si>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</si>
  <si>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</si>
  <si>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</si>
  <si>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</si>
  <si>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</si>
  <si>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</si>
  <si>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</si>
  <si>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</si>
  <si>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</si>
  <si>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</si>
  <si>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</si>
  <si>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</si>
  <si>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</si>
  <si>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</si>
  <si>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</si>
  <si>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</si>
  <si>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</si>
  <si>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</si>
  <si>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</si>
  <si>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</si>
  <si>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</si>
  <si>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</si>
  <si>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</si>
  <si>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</si>
  <si>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</si>
  <si>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</si>
  <si>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</si>
  <si>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</si>
  <si>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</si>
  <si>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</si>
  <si>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</si>
  <si>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</si>
  <si>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</si>
  <si>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</si>
  <si>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</si>
  <si>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</si>
  <si>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</si>
  <si>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</si>
  <si>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</si>
  <si>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</si>
  <si>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</si>
  <si>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</si>
  <si>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</si>
  <si>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</si>
  <si>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</si>
  <si>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</si>
  <si>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</si>
  <si>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</si>
  <si>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</si>
  <si>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</si>
  <si>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</si>
  <si>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</si>
  <si>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</si>
  <si>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</si>
  <si>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</si>
  <si>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</si>
  <si>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</si>
  <si>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</si>
  <si>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</si>
  <si>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</si>
  <si>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</si>
  <si>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</si>
  <si>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</si>
  <si>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</si>
  <si>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</si>
  <si>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</si>
  <si>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</si>
  <si>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</si>
  <si>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</si>
  <si>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</si>
  <si>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</si>
  <si>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</si>
  <si>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</si>
  <si>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</si>
  <si>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</si>
  <si>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</si>
  <si>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</si>
  <si>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</si>
  <si>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</si>
  <si>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</si>
  <si>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</si>
  <si>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</si>
  <si>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</si>
  <si>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</si>
  <si>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</si>
  <si>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</si>
  <si>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</si>
  <si>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</si>
  <si>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</si>
  <si>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</si>
  <si>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</si>
  <si>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</si>
  <si>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</si>
  <si>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</si>
  <si>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</si>
  <si>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</si>
  <si>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</si>
  <si>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</si>
  <si>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</si>
  <si>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</si>
  <si>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</si>
  <si>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</si>
  <si>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</si>
  <si>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</si>
  <si>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</si>
  <si>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</si>
  <si>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</si>
  <si>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</si>
  <si>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</si>
  <si>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</si>
  <si>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</si>
  <si>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</si>
  <si>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</si>
  <si>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</si>
  <si>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</si>
  <si>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</si>
  <si>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</si>
  <si>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</si>
  <si>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</si>
  <si>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</si>
  <si>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</si>
  <si>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</si>
  <si>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</si>
  <si>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</si>
  <si>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</si>
  <si>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</si>
  <si>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</si>
  <si>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</si>
  <si>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</si>
  <si>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</si>
  <si>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</si>
  <si>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</si>
  <si>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</si>
  <si>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</si>
  <si>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</si>
  <si>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</si>
  <si>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</si>
  <si>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</si>
  <si>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</si>
  <si>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</si>
  <si>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</si>
  <si>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</si>
  <si>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</si>
  <si>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</si>
  <si>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</si>
  <si>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</si>
  <si>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</si>
  <si>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</si>
  <si>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</si>
  <si>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</si>
  <si>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</si>
  <si>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</si>
  <si>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</si>
  <si>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</si>
  <si>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</si>
  <si>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</si>
  <si>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</si>
  <si>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</si>
  <si>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</si>
  <si>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</si>
  <si>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</si>
  <si>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</si>
  <si>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</si>
  <si>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</si>
  <si>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</si>
  <si>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</si>
  <si>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</si>
  <si>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</si>
  <si>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</si>
  <si>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</si>
  <si>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</si>
  <si>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</si>
  <si>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</si>
  <si>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</si>
  <si>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</si>
  <si>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</si>
  <si>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</si>
  <si>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</si>
  <si>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</si>
  <si>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</si>
  <si>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</si>
  <si>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</si>
  <si>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</si>
  <si>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</si>
  <si>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</si>
  <si>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</si>
  <si>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</si>
  <si>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</si>
  <si>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</si>
  <si>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</si>
  <si>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</si>
  <si>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</si>
  <si>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</si>
  <si>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</si>
  <si>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</si>
  <si>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</si>
  <si>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</si>
  <si>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</si>
  <si>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</si>
  <si>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</si>
  <si>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</si>
  <si>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</si>
  <si>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</si>
  <si>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</si>
  <si>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</si>
  <si>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</si>
  <si>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</si>
  <si>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</si>
  <si>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</si>
  <si>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</si>
  <si>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</si>
  <si>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</si>
  <si>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</si>
  <si>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</si>
  <si>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</si>
  <si>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</si>
  <si>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</si>
  <si>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</si>
  <si>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</si>
  <si>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</si>
  <si>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</si>
  <si>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</si>
  <si>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</si>
  <si>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</si>
  <si>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</si>
  <si>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</si>
  <si>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</si>
  <si>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</si>
  <si>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</si>
  <si>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</si>
  <si>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</si>
  <si>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</si>
  <si>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</si>
  <si>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</si>
  <si>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</si>
  <si>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</si>
  <si>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</si>
  <si>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</si>
  <si>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</si>
  <si>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</si>
  <si>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</si>
  <si>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</si>
  <si>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</si>
  <si>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</si>
  <si>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</si>
  <si>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</si>
  <si>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</si>
  <si>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</si>
  <si>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</si>
  <si>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</si>
  <si>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</si>
  <si>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</si>
  <si>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</si>
  <si>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</si>
  <si>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</si>
  <si>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</si>
  <si>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</si>
  <si>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</si>
  <si>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</si>
  <si>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</si>
  <si>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</si>
  <si>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</si>
  <si>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</si>
  <si>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</si>
  <si>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</si>
  <si>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</si>
  <si>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</si>
  <si>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</si>
  <si>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</si>
  <si>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</si>
  <si>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</si>
  <si>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</si>
  <si>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</si>
  <si>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</si>
  <si>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</si>
  <si>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</si>
  <si>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</si>
  <si>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</si>
  <si>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</si>
  <si>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</si>
  <si>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</si>
  <si>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</si>
  <si>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</si>
  <si>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</si>
  <si>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</si>
  <si>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</si>
  <si>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</si>
  <si>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</si>
  <si>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</si>
  <si>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</si>
  <si>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</si>
  <si>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</si>
  <si>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</si>
  <si>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</si>
  <si>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</si>
  <si>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</si>
  <si>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</si>
  <si>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</si>
  <si>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</si>
  <si>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</si>
  <si>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</si>
  <si>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</si>
  <si>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</si>
  <si>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</si>
  <si>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</si>
  <si>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</si>
  <si>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</si>
  <si>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</si>
  <si>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</si>
  <si>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</si>
  <si>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</si>
  <si>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</si>
  <si>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</si>
  <si>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</si>
  <si>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</si>
  <si>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</si>
  <si>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</si>
  <si>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</si>
  <si>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</si>
  <si>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</si>
  <si>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</si>
  <si>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</si>
  <si>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</si>
  <si>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</si>
  <si>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</si>
  <si>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</si>
  <si>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</si>
  <si>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</si>
  <si>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</si>
  <si>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</si>
  <si>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</si>
  <si>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</si>
  <si>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</si>
  <si>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</si>
  <si>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</si>
  <si>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</si>
  <si>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</si>
  <si>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</si>
  <si>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</si>
  <si>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</si>
  <si>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</si>
  <si>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</si>
  <si>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</si>
  <si>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</si>
  <si>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</si>
  <si>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</si>
  <si>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</si>
  <si>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</si>
  <si>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</si>
  <si>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</si>
  <si>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</si>
  <si>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</si>
  <si>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</si>
  <si>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</si>
  <si>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</si>
  <si>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</si>
  <si>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</si>
  <si>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</si>
  <si>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</si>
  <si>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</si>
  <si>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</si>
  <si>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</si>
  <si>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</si>
  <si>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</si>
  <si>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</si>
  <si>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</si>
  <si>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</si>
  <si>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</si>
  <si>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</si>
  <si>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</si>
  <si>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</si>
  <si>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</si>
  <si>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</si>
  <si>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</si>
  <si>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</si>
  <si>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</si>
  <si>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</si>
  <si>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</si>
  <si>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</si>
  <si>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</si>
  <si>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</si>
  <si>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</si>
  <si>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</si>
  <si>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</si>
  <si>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</si>
  <si>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</si>
  <si>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</si>
  <si>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</si>
  <si>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</si>
  <si>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</si>
  <si>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</si>
  <si>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</si>
  <si>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</si>
  <si>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</si>
  <si>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</si>
  <si>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</si>
  <si>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</si>
  <si>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</si>
  <si>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</si>
  <si>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</si>
  <si>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</si>
  <si>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</si>
  <si>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</si>
  <si>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</si>
  <si>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</si>
  <si>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</si>
  <si>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</si>
  <si>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</si>
  <si>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</si>
  <si>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</si>
  <si>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</si>
  <si>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</si>
  <si>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</si>
  <si>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</si>
  <si>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</si>
  <si>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</si>
  <si>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</si>
  <si>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</si>
  <si>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</si>
  <si>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</si>
  <si>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</si>
  <si>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</si>
  <si>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</si>
  <si>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</si>
  <si>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</si>
  <si>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</si>
  <si>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</si>
  <si>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</si>
  <si>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</si>
  <si>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</si>
  <si>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</si>
  <si>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</si>
  <si>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</si>
  <si>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</si>
  <si>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</si>
  <si>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</si>
  <si>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</si>
  <si>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</si>
  <si>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</si>
  <si>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</si>
  <si>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</si>
  <si>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</si>
  <si>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</si>
  <si>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</si>
  <si>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</si>
  <si>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</si>
  <si>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</si>
  <si>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</si>
  <si>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</si>
  <si>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</si>
  <si>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</si>
  <si>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</si>
  <si>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</si>
  <si>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</si>
  <si>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</si>
  <si>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</si>
  <si>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</si>
  <si>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</si>
  <si>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</si>
  <si>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</si>
  <si>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</si>
  <si>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</si>
  <si>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</si>
  <si>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</si>
  <si>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</si>
  <si>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</si>
  <si>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</si>
  <si>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</si>
  <si>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</si>
  <si>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</si>
  <si>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</si>
  <si>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</si>
  <si>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</si>
  <si>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</si>
  <si>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</si>
  <si>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</si>
  <si>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</si>
  <si>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</si>
  <si>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</si>
  <si>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</si>
  <si>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</si>
  <si>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</si>
  <si>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</si>
  <si>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</si>
  <si>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</si>
  <si>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</si>
  <si>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</si>
  <si>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</si>
  <si>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</si>
  <si>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</si>
  <si>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</si>
  <si>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</si>
  <si>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</si>
  <si>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</si>
  <si>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</si>
  <si>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</si>
  <si>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</si>
  <si>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</si>
  <si>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</si>
  <si>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</si>
  <si>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</si>
  <si>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</si>
  <si>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</si>
  <si>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</si>
  <si>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</si>
  <si>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</si>
  <si>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</si>
  <si>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</si>
  <si>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</si>
  <si>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</si>
  <si>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</si>
  <si>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</si>
  <si>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</si>
  <si>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</si>
  <si>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</si>
  <si>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</si>
  <si>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</si>
  <si>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</si>
  <si>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</si>
  <si>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</si>
  <si>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</si>
  <si>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</si>
  <si>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</si>
  <si>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</si>
  <si>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</si>
  <si>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</si>
  <si>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</si>
  <si>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</si>
  <si>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</si>
  <si>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</si>
  <si>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</si>
  <si>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</si>
  <si>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</si>
  <si>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</si>
  <si>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</si>
  <si>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</si>
  <si>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</si>
  <si>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</si>
  <si>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</si>
  <si>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</si>
  <si>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</si>
  <si>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</si>
  <si>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</si>
  <si>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</si>
  <si>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</si>
  <si>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</si>
  <si>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</si>
  <si>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</si>
  <si>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</si>
  <si>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</si>
  <si>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</si>
  <si>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</si>
  <si>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</si>
  <si>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</si>
  <si>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</si>
  <si>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</si>
  <si>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</si>
  <si>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</si>
  <si>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</si>
  <si>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</si>
  <si>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</si>
  <si>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</si>
  <si>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</si>
  <si>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</si>
  <si>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</si>
  <si>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</si>
  <si>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</si>
  <si>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</si>
  <si>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</si>
  <si>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</si>
  <si>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</si>
  <si>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</si>
  <si>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</si>
  <si>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</si>
  <si>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</si>
  <si>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</si>
  <si>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</si>
  <si>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</si>
  <si>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</si>
  <si>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</si>
  <si>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</si>
  <si>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</si>
  <si>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</si>
  <si>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</si>
  <si>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</si>
  <si>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</si>
  <si>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</si>
  <si>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</si>
  <si>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</si>
  <si>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</si>
  <si>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</si>
  <si>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</si>
  <si>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</si>
  <si>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</si>
  <si>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</si>
  <si>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</si>
  <si>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</si>
  <si>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</si>
  <si>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</si>
  <si>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</si>
  <si>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</si>
  <si>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</si>
  <si>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</si>
  <si>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</si>
  <si>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</si>
  <si>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</si>
  <si>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</si>
  <si>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</si>
  <si>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</si>
  <si>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</si>
  <si>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</si>
  <si>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</si>
  <si>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</si>
  <si>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</si>
  <si>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</si>
  <si>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</si>
  <si>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</si>
  <si>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</si>
  <si>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</si>
  <si>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</si>
  <si>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</si>
  <si>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</si>
  <si>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</si>
  <si>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</si>
  <si>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</si>
  <si>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</si>
  <si>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</si>
  <si>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</si>
  <si>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</si>
  <si>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</si>
  <si>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</si>
  <si>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</si>
  <si>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</si>
  <si>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</si>
  <si>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</si>
  <si>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</si>
  <si>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</si>
  <si>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</si>
  <si>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</si>
  <si>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</si>
  <si>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</si>
  <si>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</si>
  <si>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</si>
  <si>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</si>
  <si>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</si>
  <si>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</si>
  <si>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</si>
  <si>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</si>
  <si>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</si>
  <si>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</si>
  <si>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</si>
  <si>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</si>
  <si>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</si>
  <si>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</si>
  <si>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</si>
  <si>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</si>
  <si>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</si>
  <si>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</si>
  <si>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</si>
  <si>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</si>
  <si>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</si>
  <si>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</si>
  <si>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</si>
  <si>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</si>
  <si>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</si>
  <si>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</si>
  <si>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</si>
  <si>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</si>
  <si>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</si>
  <si>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</si>
  <si>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</si>
  <si>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</si>
  <si>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</si>
  <si>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</si>
  <si>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</si>
  <si>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</si>
  <si>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</si>
  <si>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</si>
  <si>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</si>
  <si>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</si>
  <si>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</si>
  <si>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</si>
  <si>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</si>
  <si>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</si>
  <si>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</si>
  <si>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</si>
  <si>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</si>
  <si>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</si>
  <si>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</si>
  <si>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</si>
  <si>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</si>
  <si>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</si>
  <si>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</si>
  <si>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</si>
  <si>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</si>
  <si>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</si>
  <si>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</si>
  <si>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</si>
  <si>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</si>
  <si>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</si>
  <si>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</si>
  <si>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</si>
  <si>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</si>
  <si>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</si>
  <si>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</si>
  <si>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</si>
  <si>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</si>
  <si>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</si>
  <si>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</si>
  <si>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</si>
  <si>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</si>
  <si>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</si>
  <si>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</si>
  <si>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</si>
  <si>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</si>
  <si>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</si>
  <si>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</si>
  <si>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</si>
  <si>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</si>
  <si>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</si>
  <si>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</si>
  <si>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</si>
  <si>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</si>
  <si>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</si>
  <si>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</si>
  <si>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</si>
  <si>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</si>
  <si>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</si>
  <si>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</si>
  <si>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</si>
  <si>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</si>
  <si>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</si>
  <si>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</si>
  <si>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</si>
  <si>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</si>
  <si>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</si>
  <si>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</si>
  <si>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</si>
  <si>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</si>
  <si>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</si>
  <si>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</si>
  <si>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</si>
  <si>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</si>
  <si>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</si>
  <si>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</si>
  <si>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</si>
  <si>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</si>
  <si>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</si>
  <si>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</si>
  <si>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</si>
  <si>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</si>
  <si>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</si>
  <si>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</si>
  <si>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</si>
  <si>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</si>
  <si>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</si>
  <si>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</si>
  <si>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</si>
  <si>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</si>
  <si>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</si>
  <si>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</si>
  <si>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</si>
  <si>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</si>
  <si>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</si>
  <si>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</si>
  <si>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</si>
  <si>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</si>
  <si>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</si>
  <si>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</si>
  <si>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</si>
  <si>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</si>
  <si>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</si>
  <si>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</si>
  <si>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</si>
  <si>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</si>
  <si>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</si>
  <si>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</si>
  <si>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</si>
  <si>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</si>
  <si>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</si>
  <si>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</si>
  <si>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</si>
  <si>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</si>
  <si>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</si>
  <si>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</si>
  <si>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</si>
  <si>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</si>
  <si>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</si>
  <si>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</si>
  <si>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</si>
  <si>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</si>
  <si>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</si>
  <si>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</si>
  <si>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</si>
  <si>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</si>
  <si>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</si>
  <si>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</si>
  <si>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</si>
  <si>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</si>
  <si>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</si>
  <si>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</si>
  <si>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</si>
  <si>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</si>
  <si>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</si>
  <si>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</si>
  <si>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</si>
  <si>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</si>
  <si>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</si>
  <si>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</si>
  <si>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</si>
  <si>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</si>
  <si>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</si>
  <si>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</si>
  <si>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</si>
  <si>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</si>
  <si>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</si>
  <si>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</si>
  <si>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</si>
  <si>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</si>
  <si>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</si>
  <si>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</si>
  <si>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</si>
  <si>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</si>
  <si>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</si>
  <si>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</si>
  <si>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</si>
  <si>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</si>
  <si>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</si>
  <si>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</si>
  <si>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</si>
  <si>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</si>
  <si>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</si>
  <si>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</si>
  <si>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</si>
  <si>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</si>
  <si>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</si>
  <si>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</si>
  <si>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</si>
  <si>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</si>
  <si>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</si>
  <si>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</si>
  <si>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</si>
  <si>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</si>
  <si>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</si>
  <si>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</si>
  <si>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</si>
  <si>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</si>
  <si>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</si>
  <si>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</si>
  <si>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</si>
  <si>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</si>
  <si>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</si>
  <si>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</si>
  <si>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</si>
  <si>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</si>
  <si>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</si>
  <si>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</si>
  <si>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</si>
  <si>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</si>
  <si>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</si>
  <si>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</si>
  <si>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</si>
  <si>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</si>
  <si>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</si>
  <si>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</si>
  <si>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</si>
  <si>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</si>
  <si>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</si>
  <si>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</si>
  <si>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</si>
  <si>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</si>
  <si>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</si>
  <si>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</si>
  <si>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</si>
  <si>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</si>
  <si>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</si>
  <si>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</si>
  <si>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</si>
  <si>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</si>
  <si>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</si>
  <si>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</si>
  <si>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</si>
  <si>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</si>
  <si>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</si>
  <si>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</si>
  <si>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</si>
  <si>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</si>
  <si>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</si>
  <si>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</si>
  <si>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</si>
  <si>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</si>
  <si>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</si>
  <si>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</si>
  <si>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</si>
  <si>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</si>
  <si>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</si>
  <si>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</si>
  <si>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</si>
  <si>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</si>
  <si>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</si>
  <si>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</si>
  <si>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</si>
  <si>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</si>
  <si>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</si>
  <si>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</si>
  <si>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</si>
  <si>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</si>
  <si>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</si>
  <si>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</si>
  <si>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</si>
  <si>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</si>
  <si>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</si>
  <si>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</si>
  <si>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</si>
  <si>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</si>
  <si>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</si>
  <si>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</si>
  <si>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</si>
  <si>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</si>
  <si>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</si>
  <si>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</si>
  <si>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</si>
  <si>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</si>
  <si>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</si>
  <si>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</si>
  <si>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</si>
  <si>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</si>
  <si>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</si>
  <si>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</si>
  <si>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</si>
  <si>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</si>
  <si>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</si>
  <si>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</si>
  <si>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</si>
  <si>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</si>
  <si>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</si>
  <si>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</si>
  <si>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</si>
  <si>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</si>
  <si>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</si>
  <si>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</si>
  <si>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</si>
  <si>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</si>
  <si>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</si>
  <si>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</si>
  <si>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</si>
  <si>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</si>
  <si>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</si>
  <si>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</si>
  <si>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</si>
  <si>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</si>
  <si>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</si>
  <si>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</si>
  <si>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</si>
  <si>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</si>
  <si>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</si>
  <si>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</si>
  <si>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</si>
  <si>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</si>
  <si>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</si>
  <si>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</si>
  <si>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</si>
  <si>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</si>
  <si>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</si>
  <si>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</si>
  <si>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</si>
  <si>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</si>
  <si>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</si>
  <si>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</si>
  <si>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</si>
  <si>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</si>
  <si>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</si>
  <si>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</si>
  <si>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</si>
  <si>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</si>
  <si>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</si>
  <si>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</si>
  <si>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</si>
  <si>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</si>
  <si>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</si>
  <si>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</si>
  <si>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</si>
  <si>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</si>
  <si>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</si>
  <si>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</si>
  <si>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</si>
  <si>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</si>
  <si>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</si>
  <si>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</si>
  <si>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</si>
  <si>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</si>
  <si>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</si>
  <si>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</si>
  <si>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</si>
  <si>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</si>
  <si>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</si>
  <si>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</si>
  <si>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</si>
  <si>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</si>
  <si>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</si>
  <si>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</si>
  <si>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</si>
  <si>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</si>
  <si>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</si>
  <si>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</si>
  <si>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</si>
  <si>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</si>
  <si>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</si>
  <si>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</si>
  <si>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</si>
  <si>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</si>
  <si>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</si>
  <si>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</si>
  <si>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</si>
  <si>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</si>
  <si>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</si>
  <si>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</si>
  <si>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</si>
  <si>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</si>
  <si>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</si>
  <si>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</si>
  <si>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</si>
  <si>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</si>
  <si>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</si>
  <si>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</si>
  <si>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</si>
  <si>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</si>
  <si>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</si>
  <si>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</si>
  <si>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</si>
  <si>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</si>
  <si>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</si>
  <si>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</si>
  <si>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</si>
  <si>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</si>
  <si>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</si>
  <si>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</si>
  <si>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</si>
  <si>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</si>
  <si>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</si>
  <si>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</si>
  <si>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</si>
  <si>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</si>
  <si>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</si>
  <si>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</si>
  <si>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</si>
  <si>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</si>
  <si>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</si>
  <si>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</si>
  <si>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</si>
  <si>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</si>
  <si>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</si>
  <si>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</si>
  <si>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</si>
  <si>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</si>
  <si>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</si>
  <si>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</si>
  <si>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</si>
  <si>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</si>
  <si>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</si>
  <si>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</si>
  <si>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</si>
  <si>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</si>
  <si>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</si>
  <si>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</si>
  <si>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</si>
  <si>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</si>
  <si>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</si>
  <si>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</si>
  <si>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</si>
  <si>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</si>
  <si>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</si>
  <si>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</si>
  <si>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</si>
  <si>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</si>
  <si>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</si>
  <si>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</si>
  <si>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</si>
  <si>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</si>
  <si>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</si>
  <si>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</si>
  <si>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</si>
  <si>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</si>
  <si>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</si>
  <si>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</si>
  <si>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</si>
  <si>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</si>
  <si>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</si>
  <si>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</si>
  <si>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</si>
  <si>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</si>
  <si>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</si>
  <si>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</si>
  <si>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</si>
  <si>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</si>
  <si>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</si>
  <si>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</si>
  <si>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</si>
  <si>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</si>
  <si>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</si>
  <si>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</si>
  <si>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</si>
  <si>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</si>
  <si>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</si>
  <si>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</si>
  <si>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</si>
  <si>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</si>
  <si>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</si>
  <si>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</si>
  <si>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</si>
  <si>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</si>
  <si>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</si>
  <si>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</si>
  <si>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</si>
  <si>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</si>
  <si>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</si>
  <si>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</si>
  <si>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</si>
  <si>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</si>
  <si>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</si>
  <si>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</si>
  <si>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</si>
  <si>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</si>
  <si>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</si>
  <si>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</si>
  <si>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</si>
  <si>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</si>
  <si>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</si>
  <si>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</si>
  <si>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</si>
  <si>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</si>
  <si>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</si>
  <si>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</si>
  <si>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</si>
  <si>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</si>
  <si>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</si>
  <si>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</si>
  <si>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</si>
  <si>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</si>
  <si>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</si>
  <si>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</si>
  <si>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</si>
  <si>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</si>
  <si>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</si>
  <si>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</si>
  <si>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</si>
  <si>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</si>
  <si>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</si>
  <si>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</si>
  <si>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</si>
  <si>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</si>
  <si>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</si>
  <si>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</si>
  <si>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</si>
  <si>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</si>
  <si>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</si>
  <si>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</si>
  <si>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</si>
  <si>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</si>
  <si>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</si>
  <si>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</si>
  <si>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</si>
  <si>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</si>
  <si>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</si>
  <si>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</si>
  <si>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</si>
  <si>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</si>
  <si>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</si>
  <si>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</si>
  <si>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</si>
  <si>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</si>
  <si>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</si>
  <si>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</si>
  <si>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</si>
  <si>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</si>
  <si>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</si>
  <si>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</si>
  <si>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</si>
  <si>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</si>
  <si>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</si>
  <si>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</si>
  <si>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</si>
  <si>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</si>
  <si>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</si>
  <si>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</si>
  <si>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</si>
  <si>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</si>
  <si>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</si>
  <si>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</si>
  <si>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</si>
  <si>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</si>
  <si>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</si>
  <si>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</si>
  <si>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</si>
  <si>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</si>
  <si>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</si>
  <si>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</si>
  <si>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</si>
  <si>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</si>
  <si>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</si>
  <si>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</si>
  <si>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</si>
  <si>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</si>
  <si>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</si>
  <si>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</si>
  <si>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</si>
  <si>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</si>
  <si>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</si>
  <si>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</si>
  <si>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</si>
  <si>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</si>
  <si>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</si>
  <si>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</si>
  <si>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</si>
  <si>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</si>
  <si>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</si>
  <si>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</si>
  <si>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</si>
  <si>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</si>
  <si>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</si>
  <si>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</si>
  <si>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</si>
  <si>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</si>
  <si>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</si>
  <si>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</si>
  <si>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</si>
  <si>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</si>
  <si>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</si>
  <si>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</si>
  <si>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</si>
  <si>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</si>
  <si>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</si>
  <si>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</si>
  <si>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</si>
  <si>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</si>
  <si>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</si>
  <si>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</si>
  <si>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</si>
  <si>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</si>
  <si>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</si>
  <si>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</si>
  <si>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</si>
  <si>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</si>
  <si>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</si>
  <si>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</si>
  <si>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</si>
  <si>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</si>
  <si>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</si>
  <si>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</si>
  <si>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</si>
  <si>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</si>
  <si>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</si>
  <si>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</si>
  <si>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</si>
  <si>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</si>
  <si>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</si>
  <si>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</si>
  <si>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</si>
  <si>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</si>
  <si>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</si>
  <si>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</si>
  <si>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</si>
  <si>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</si>
  <si>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</si>
  <si>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</si>
  <si>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</si>
  <si>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</si>
  <si>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</si>
  <si>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</si>
  <si>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</si>
  <si>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</si>
  <si>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</si>
  <si>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</si>
  <si>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</si>
  <si>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</si>
  <si>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</si>
  <si>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</si>
  <si>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</si>
  <si>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</si>
  <si>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</si>
  <si>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</si>
  <si>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</si>
  <si>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</si>
  <si>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</si>
  <si>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</si>
  <si>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</si>
  <si>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</si>
  <si>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</si>
  <si>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</si>
  <si>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</si>
  <si>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</si>
  <si>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</si>
  <si>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</si>
  <si>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</si>
  <si>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</si>
  <si>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</si>
  <si>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</si>
  <si>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</si>
  <si>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</si>
  <si>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</si>
  <si>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</si>
  <si>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</si>
  <si>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</si>
  <si>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</si>
  <si>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</si>
  <si>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</si>
  <si>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</si>
  <si>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</si>
  <si>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</si>
  <si>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</si>
  <si>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</si>
  <si>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</si>
  <si>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</si>
  <si>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</si>
  <si>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</si>
  <si>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</si>
  <si>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</si>
  <si>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</si>
  <si>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</si>
  <si>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</si>
  <si>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</si>
  <si>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</si>
  <si>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</si>
  <si>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</si>
  <si>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</si>
  <si>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</si>
  <si>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</si>
  <si>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</si>
  <si>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</si>
  <si>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</si>
  <si>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</si>
  <si>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</si>
  <si>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</si>
  <si>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</si>
  <si>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</si>
  <si>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</si>
  <si>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</si>
  <si>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</si>
  <si>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</si>
  <si>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</si>
  <si>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</si>
  <si>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</si>
  <si>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</si>
  <si>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</si>
  <si>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</si>
  <si>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</si>
  <si>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</si>
  <si>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</si>
  <si>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</si>
  <si>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</si>
  <si>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</si>
  <si>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</si>
  <si>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</si>
  <si>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</si>
  <si>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</si>
  <si>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</si>
  <si>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</si>
  <si>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</si>
  <si>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</si>
  <si>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</si>
  <si>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</si>
  <si>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</si>
  <si>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</si>
  <si>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</si>
  <si>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</si>
  <si>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</si>
  <si>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</si>
  <si>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</si>
  <si>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</si>
  <si>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</si>
  <si>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</si>
  <si>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</si>
  <si>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</si>
  <si>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</si>
  <si>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</si>
  <si>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</si>
  <si>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</si>
  <si>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</si>
  <si>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</si>
  <si>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</si>
  <si>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</si>
  <si>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</si>
  <si>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</si>
  <si>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</si>
  <si>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</si>
  <si>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</si>
  <si>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</si>
  <si>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</si>
  <si>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</si>
  <si>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</si>
  <si>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</si>
  <si>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</si>
  <si>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</si>
  <si>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</si>
  <si>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</si>
  <si>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</si>
  <si>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</si>
  <si>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</si>
  <si>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</si>
  <si>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</si>
  <si>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</si>
  <si>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</si>
  <si>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</si>
  <si>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</si>
  <si>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</si>
  <si>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</si>
  <si>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</si>
  <si>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</si>
  <si>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</si>
  <si>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</si>
  <si>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</si>
  <si>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</si>
  <si>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</si>
  <si>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</si>
  <si>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</si>
  <si>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</si>
  <si>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</si>
  <si>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</si>
  <si>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</si>
  <si>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</si>
  <si>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</si>
  <si>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</si>
  <si>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</si>
  <si>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</si>
  <si>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</si>
  <si>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</si>
  <si>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</si>
  <si>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</si>
  <si>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</si>
  <si>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</si>
  <si>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</si>
  <si>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</si>
  <si>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</si>
  <si>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</si>
  <si>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</si>
  <si>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</si>
  <si>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</si>
  <si>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</si>
  <si>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</si>
  <si>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</si>
  <si>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</si>
  <si>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</si>
  <si>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</si>
  <si>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</si>
  <si>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</si>
  <si>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</si>
  <si>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</si>
  <si>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</si>
  <si>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</si>
  <si>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</si>
  <si>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</si>
  <si>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</si>
  <si>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</si>
  <si>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</si>
  <si>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</si>
  <si>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</si>
  <si>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</si>
  <si>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</si>
  <si>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</si>
  <si>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</si>
  <si>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</si>
  <si>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</si>
  <si>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</si>
  <si>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</si>
  <si>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</si>
  <si>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</si>
  <si>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</si>
  <si>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</si>
  <si>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</si>
  <si>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</si>
  <si>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</si>
  <si>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</si>
  <si>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</si>
  <si>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</si>
  <si>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</si>
  <si>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</si>
  <si>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</si>
  <si>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</si>
  <si>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</si>
  <si>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</si>
  <si>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</si>
  <si>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</si>
  <si>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</si>
  <si>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</si>
  <si>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</si>
  <si>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</si>
  <si>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</si>
  <si>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</si>
  <si>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</si>
  <si>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</si>
  <si>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</si>
  <si>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</si>
  <si>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</si>
  <si>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</si>
  <si>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</si>
  <si>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</si>
  <si>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</si>
  <si>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</si>
  <si>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</si>
  <si>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</si>
  <si>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</si>
  <si>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</si>
  <si>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</si>
  <si>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</si>
  <si>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</si>
  <si>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</si>
  <si>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</si>
  <si>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</si>
  <si>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</si>
  <si>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</si>
  <si>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</si>
  <si>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</si>
  <si>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</si>
  <si>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</si>
  <si>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</si>
  <si>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</si>
  <si>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</si>
  <si>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</si>
  <si>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</si>
  <si>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</si>
  <si>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</si>
  <si>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</si>
  <si>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</si>
  <si>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</si>
  <si>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</si>
  <si>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</si>
  <si>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</si>
  <si>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</si>
  <si>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</si>
  <si>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</si>
  <si>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</si>
  <si>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</si>
  <si>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</si>
  <si>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</si>
  <si>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</si>
  <si>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</si>
  <si>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</si>
  <si>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</si>
  <si>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</si>
  <si>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</si>
  <si>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</si>
  <si>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</si>
  <si>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</si>
  <si>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</si>
  <si>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</si>
  <si>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</si>
  <si>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</si>
  <si>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</si>
  <si>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</si>
  <si>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</si>
  <si>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</si>
  <si>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</si>
  <si>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</si>
  <si>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</si>
  <si>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</si>
  <si>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</si>
  <si>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</si>
  <si>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</si>
  <si>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</si>
  <si>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</si>
  <si>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</si>
  <si>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</si>
  <si>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</si>
  <si>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</si>
  <si>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</si>
  <si>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</si>
  <si>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</si>
  <si>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</si>
  <si>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</si>
  <si>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</si>
  <si>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</si>
  <si>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</si>
  <si>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</si>
  <si>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</si>
  <si>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</si>
  <si>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</si>
  <si>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</si>
  <si>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</si>
  <si>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</si>
  <si>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</si>
  <si>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</si>
  <si>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</si>
  <si>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</si>
  <si>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</si>
  <si>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</si>
  <si>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</si>
  <si>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</si>
  <si>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</si>
  <si>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</si>
  <si>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</si>
  <si>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</si>
  <si>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</si>
  <si>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</si>
  <si>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</si>
  <si>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</si>
  <si>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</si>
  <si>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</si>
  <si>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</si>
  <si>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</si>
  <si>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</si>
  <si>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</si>
  <si>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</si>
  <si>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</si>
  <si>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</si>
  <si>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</si>
  <si>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</si>
  <si>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</si>
  <si>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</si>
  <si>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</si>
  <si>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</si>
  <si>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</si>
  <si>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</si>
  <si>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</si>
  <si>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</si>
  <si>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</si>
  <si>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</si>
  <si>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</si>
  <si>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</si>
  <si>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</si>
  <si>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</si>
  <si>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</si>
  <si>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</si>
  <si>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</si>
  <si>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</si>
  <si>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</si>
  <si>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</si>
  <si>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</si>
  <si>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</si>
  <si>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</si>
  <si>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</si>
  <si>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</si>
  <si>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</si>
  <si>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</si>
  <si>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</si>
  <si>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</si>
  <si>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</si>
  <si>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</si>
  <si>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</si>
  <si>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</si>
  <si>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</si>
  <si>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</si>
  <si>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</si>
  <si>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</si>
  <si>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</si>
  <si>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</si>
  <si>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</si>
  <si>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</si>
  <si>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</si>
  <si>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</si>
  <si>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</si>
  <si>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</si>
  <si>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</si>
  <si>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</si>
  <si>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</si>
  <si>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</si>
  <si>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</si>
  <si>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</si>
  <si>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</si>
  <si>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</si>
  <si>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</si>
  <si>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</si>
  <si>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</si>
  <si>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</si>
  <si>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</si>
  <si>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</si>
  <si>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</si>
  <si>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</si>
  <si>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</si>
  <si>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</si>
  <si>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</si>
  <si>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</si>
  <si>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</si>
  <si>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</si>
  <si>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</si>
  <si>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</si>
  <si>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</si>
  <si>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</si>
  <si>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</si>
  <si>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</si>
  <si>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</si>
  <si>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</si>
  <si>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</si>
  <si>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</si>
  <si>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</si>
  <si>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</si>
  <si>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</si>
  <si>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</si>
  <si>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</si>
  <si>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</si>
  <si>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</si>
  <si>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</si>
  <si>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</si>
  <si>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</si>
  <si>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</si>
  <si>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</si>
  <si>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</si>
  <si>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</si>
  <si>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</si>
  <si>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</si>
  <si>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</si>
  <si>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</si>
  <si>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</si>
  <si>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</si>
  <si>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</si>
  <si>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</si>
  <si>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</si>
  <si>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</si>
  <si>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</si>
  <si>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</si>
  <si>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</si>
  <si>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</si>
  <si>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</si>
  <si>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</si>
  <si>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</si>
  <si>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</si>
  <si>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</si>
  <si>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</si>
  <si>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</si>
  <si>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</si>
  <si>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</si>
  <si>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</si>
  <si>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</si>
  <si>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</si>
  <si>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</si>
  <si>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</si>
  <si>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</si>
  <si>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</si>
  <si>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</si>
  <si>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</si>
  <si>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</si>
  <si>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</si>
  <si>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</si>
  <si>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</si>
  <si>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</si>
  <si>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</si>
  <si>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</si>
  <si>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</si>
  <si>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</si>
  <si>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</si>
  <si>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</si>
  <si>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</si>
  <si>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</si>
  <si>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</si>
  <si>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</si>
  <si>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</si>
  <si>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</si>
  <si>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</si>
  <si>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</si>
  <si>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</si>
  <si>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</si>
  <si>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</si>
  <si>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</si>
  <si>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</si>
  <si>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</si>
  <si>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</si>
  <si>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</si>
  <si>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</si>
  <si>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</si>
  <si>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</si>
  <si>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</si>
  <si>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</si>
  <si>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</si>
  <si>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</si>
  <si>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</si>
  <si>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</si>
  <si>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</si>
  <si>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</si>
  <si>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</si>
  <si>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</si>
  <si>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</si>
  <si>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</si>
  <si>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</si>
  <si>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</si>
  <si>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</si>
  <si>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</si>
  <si>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</si>
  <si>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</si>
  <si>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</si>
  <si>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</si>
  <si>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</si>
  <si>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</si>
  <si>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</si>
  <si>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</si>
  <si>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</si>
  <si>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</si>
  <si>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</si>
  <si>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</si>
  <si>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</si>
  <si>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</si>
  <si>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</si>
  <si>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</si>
  <si>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</si>
  <si>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</si>
  <si>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</si>
  <si>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</si>
  <si>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</si>
  <si>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</si>
  <si>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</si>
  <si>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</si>
  <si>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</si>
  <si>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</si>
  <si>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</si>
  <si>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</si>
  <si>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</si>
  <si>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</si>
  <si>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</si>
  <si>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</si>
  <si>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</si>
  <si>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</si>
  <si>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</si>
  <si>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</si>
  <si>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</si>
  <si>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</si>
  <si>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</si>
  <si>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</si>
  <si>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</si>
  <si>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</si>
  <si>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</si>
  <si>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</si>
  <si>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</si>
  <si>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</si>
  <si>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</si>
  <si>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</si>
  <si>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</si>
  <si>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</si>
  <si>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</si>
  <si>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</si>
  <si>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</si>
  <si>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</si>
  <si>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</si>
  <si>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</si>
  <si>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</si>
  <si>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</si>
  <si>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</si>
  <si>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</si>
  <si>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</si>
  <si>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</si>
  <si>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</si>
  <si>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</si>
  <si>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</si>
  <si>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</si>
  <si>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</si>
  <si>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</si>
  <si>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</si>
  <si>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</si>
  <si>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</si>
  <si>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</si>
  <si>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</si>
  <si>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</si>
  <si>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</si>
  <si>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</si>
  <si>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</si>
  <si>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</si>
  <si>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</si>
  <si>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</si>
  <si>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</si>
  <si>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</si>
  <si>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</si>
  <si>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</si>
  <si>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</si>
  <si>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</si>
  <si>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</si>
  <si>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</si>
  <si>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</si>
  <si>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</si>
  <si>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</si>
  <si>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</si>
  <si>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</si>
  <si>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</si>
  <si>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</si>
  <si>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</si>
  <si>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</si>
  <si>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</si>
  <si>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</si>
  <si>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</si>
  <si>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</si>
  <si>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</si>
  <si>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</si>
  <si>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</si>
  <si>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</si>
  <si>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</si>
  <si>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</si>
  <si>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</si>
  <si>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</si>
  <si>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</si>
  <si>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</si>
  <si>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</si>
  <si>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</si>
  <si>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</si>
  <si>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</si>
  <si>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</si>
  <si>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</si>
  <si>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</si>
  <si>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</si>
  <si>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</si>
  <si>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</si>
  <si>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</si>
  <si>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</si>
  <si>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</si>
  <si>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</si>
  <si>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</si>
  <si>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</si>
  <si>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</si>
  <si>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</si>
  <si>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</si>
  <si>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</si>
  <si>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</si>
  <si>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</si>
  <si>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</si>
  <si>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</si>
  <si>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</si>
  <si>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</si>
  <si>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</si>
  <si>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</si>
  <si>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</si>
  <si>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</si>
  <si>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</si>
  <si>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</si>
  <si>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</si>
  <si>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</si>
  <si>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</si>
  <si>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</si>
  <si>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</si>
  <si>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</si>
  <si>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</si>
  <si>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</si>
  <si>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</si>
  <si>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</si>
  <si>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</si>
  <si>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</si>
  <si>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</si>
  <si>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</si>
  <si>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</si>
  <si>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</si>
  <si>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</si>
  <si>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</si>
  <si>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</si>
  <si>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</si>
  <si>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</si>
  <si>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</si>
  <si>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</si>
  <si>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</si>
  <si>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</si>
  <si>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</si>
  <si>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</si>
  <si>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</si>
  <si>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</si>
  <si>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</si>
  <si>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</si>
  <si>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</si>
  <si>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</si>
  <si>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</si>
  <si>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</si>
  <si>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</si>
  <si>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</si>
  <si>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</si>
  <si>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</si>
  <si>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</si>
  <si>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</si>
  <si>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</si>
  <si>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</si>
  <si>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</si>
  <si>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</si>
  <si>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</si>
  <si>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</si>
  <si>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</si>
  <si>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</si>
  <si>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</si>
  <si>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</si>
  <si>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</si>
  <si>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</si>
  <si>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</si>
  <si>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</si>
  <si>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</si>
  <si>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</si>
  <si>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</si>
  <si>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</si>
  <si>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</si>
  <si>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</si>
  <si>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</si>
  <si>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</si>
  <si>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</si>
  <si>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</si>
  <si>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</si>
  <si>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</si>
  <si>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</si>
  <si>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</si>
  <si>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</si>
  <si>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</si>
  <si>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</si>
  <si>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</si>
  <si>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</si>
  <si>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</si>
  <si>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</si>
  <si>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</si>
  <si>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</si>
  <si>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</si>
  <si>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</si>
  <si>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</si>
  <si>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</si>
  <si>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</si>
  <si>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</si>
  <si>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</si>
  <si>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</si>
  <si>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</si>
  <si>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</si>
  <si>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</si>
  <si>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</si>
  <si>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</si>
  <si>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</si>
  <si>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</si>
  <si>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</si>
  <si>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</si>
  <si>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</si>
  <si>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</si>
  <si>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</si>
  <si>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</si>
  <si>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</si>
  <si>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</si>
  <si>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</si>
  <si>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</si>
  <si>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</si>
  <si>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</si>
  <si>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</si>
  <si>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</si>
  <si>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</si>
  <si>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</si>
  <si>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</si>
  <si>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</si>
  <si>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</si>
  <si>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</si>
  <si>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</si>
  <si>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</si>
  <si>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</si>
  <si>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</si>
  <si>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</si>
  <si>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</si>
  <si>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</si>
  <si>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</si>
  <si>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</si>
  <si>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</si>
  <si>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</si>
  <si>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</si>
  <si>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</si>
  <si>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</si>
  <si>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</si>
  <si>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</si>
  <si>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</si>
  <si>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</si>
  <si>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</si>
  <si>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</si>
  <si>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</si>
  <si>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</si>
  <si>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</si>
  <si>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</si>
  <si>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</si>
  <si>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</si>
  <si>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</si>
  <si>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</si>
  <si>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</si>
  <si>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</si>
  <si>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</si>
  <si>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</si>
  <si>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</si>
  <si>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</si>
  <si>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</si>
  <si>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</si>
  <si>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</si>
  <si>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</si>
  <si>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</si>
  <si>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</si>
  <si>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</si>
  <si>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</si>
  <si>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</si>
  <si>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</si>
  <si>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</si>
  <si>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</si>
  <si>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</si>
  <si>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</si>
  <si>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</si>
  <si>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</si>
  <si>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</si>
  <si>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</si>
  <si>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</si>
  <si>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</si>
  <si>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</si>
  <si>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</si>
  <si>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</si>
  <si>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</si>
  <si>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</si>
  <si>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</si>
  <si>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</si>
  <si>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</si>
  <si>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</si>
  <si>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</si>
  <si>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</si>
  <si>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</si>
  <si>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</si>
  <si>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</si>
  <si>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</si>
  <si>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</si>
  <si>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</si>
  <si>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</si>
  <si>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</si>
  <si>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</si>
  <si>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</si>
  <si>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</si>
  <si>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</si>
  <si>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</si>
  <si>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</si>
  <si>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</si>
  <si>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</si>
  <si>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</si>
  <si>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</si>
  <si>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</si>
  <si>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</si>
  <si>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</si>
  <si>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</si>
  <si>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</si>
  <si>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</si>
  <si>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</si>
  <si>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</si>
  <si>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</si>
  <si>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</si>
  <si>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</si>
  <si>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</si>
  <si>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</si>
  <si>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</si>
  <si>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</si>
  <si>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</si>
  <si>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</si>
  <si>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</si>
  <si>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</si>
  <si>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</si>
  <si>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</si>
  <si>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</si>
  <si>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</si>
  <si>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</si>
  <si>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</si>
  <si>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</si>
  <si>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</si>
  <si>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</si>
  <si>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</si>
  <si>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</si>
  <si>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</si>
  <si>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</si>
  <si>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</si>
  <si>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</si>
  <si>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</si>
  <si>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</si>
  <si>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</si>
  <si>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</si>
  <si>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</si>
  <si>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</si>
  <si>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</si>
  <si>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</si>
  <si>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</si>
  <si>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</si>
  <si>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</si>
  <si>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</si>
  <si>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</si>
  <si>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</si>
  <si>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</si>
  <si>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</si>
  <si>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</si>
  <si>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</si>
  <si>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</si>
  <si>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</si>
  <si>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</si>
  <si>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</si>
  <si>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</si>
  <si>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</si>
  <si>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</si>
  <si>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</si>
  <si>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</si>
  <si>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</si>
  <si>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</si>
  <si>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</si>
  <si>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</si>
  <si>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</si>
  <si>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</si>
  <si>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</si>
  <si>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</si>
  <si>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</si>
  <si>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</si>
  <si>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</si>
  <si>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</si>
  <si>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</si>
  <si>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</si>
  <si>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</si>
  <si>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</si>
  <si>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</si>
  <si>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</si>
  <si>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</si>
  <si>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</si>
  <si>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</si>
  <si>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</si>
  <si>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</si>
  <si>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</si>
  <si>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</si>
  <si>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</si>
  <si>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</si>
  <si>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</si>
  <si>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</si>
  <si>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</si>
  <si>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</si>
  <si>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</si>
  <si>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</si>
  <si>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</si>
  <si>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</si>
  <si>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</si>
  <si>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</si>
  <si>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</si>
  <si>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</si>
  <si>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</si>
  <si>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</si>
  <si>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</si>
  <si>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</si>
  <si>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</si>
  <si>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</si>
  <si>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</si>
  <si>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</si>
  <si>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</si>
  <si>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</si>
  <si>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</si>
  <si>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</si>
  <si>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</si>
  <si>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</si>
  <si>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</si>
  <si>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</si>
  <si>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</si>
  <si>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</si>
  <si>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</si>
  <si>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</si>
  <si>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</si>
  <si>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</si>
  <si>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</si>
  <si>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</si>
  <si>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</si>
  <si>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</si>
  <si>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</si>
  <si>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</si>
  <si>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</si>
  <si>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</si>
  <si>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</si>
  <si>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</si>
  <si>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</si>
  <si>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</si>
  <si>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</si>
  <si>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</si>
  <si>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</si>
  <si>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</si>
  <si>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</si>
  <si>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</si>
  <si>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</si>
  <si>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</si>
  <si>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</si>
  <si>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</si>
  <si>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</si>
  <si>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</si>
  <si>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</si>
  <si>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</si>
  <si>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</si>
  <si>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</si>
  <si>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</si>
  <si>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</si>
  <si>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</si>
  <si>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</si>
  <si>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</si>
  <si>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</si>
  <si>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</si>
  <si>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</si>
  <si>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</si>
  <si>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</si>
  <si>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</si>
  <si>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</si>
  <si>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</si>
  <si>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</si>
  <si>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</si>
  <si>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</si>
  <si>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</si>
  <si>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</si>
  <si>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</si>
  <si>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</si>
  <si>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</si>
  <si>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</si>
  <si>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</si>
  <si>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</si>
  <si>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</si>
  <si>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</si>
  <si>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</si>
  <si>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</si>
  <si>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</si>
  <si>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</si>
  <si>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</si>
  <si>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</si>
  <si>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</si>
  <si>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</si>
  <si>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</si>
  <si>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</si>
  <si>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</si>
  <si>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</si>
  <si>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</si>
  <si>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</si>
  <si>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</si>
  <si>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</si>
  <si>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</si>
  <si>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</si>
  <si>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</si>
  <si>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</si>
  <si>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</si>
  <si>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</si>
  <si>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</si>
  <si>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</si>
  <si>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</si>
  <si>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</si>
  <si>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</si>
  <si>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</si>
  <si>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</si>
  <si>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</si>
  <si>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</si>
  <si>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</si>
  <si>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</si>
  <si>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</si>
  <si>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</si>
  <si>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</si>
  <si>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</si>
  <si>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</si>
  <si>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</si>
  <si>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</si>
  <si>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</si>
  <si>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</si>
  <si>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</si>
  <si>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</si>
  <si>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</si>
  <si>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</si>
  <si>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</si>
  <si>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</si>
  <si>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</si>
  <si>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</si>
  <si>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</si>
  <si>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</si>
  <si>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</si>
  <si>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</si>
  <si>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</si>
  <si>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</si>
  <si>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</si>
  <si>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</si>
  <si>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</si>
  <si>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</si>
  <si>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</si>
  <si>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</si>
  <si>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</si>
  <si>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</si>
  <si>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</si>
  <si>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</si>
  <si>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</si>
  <si>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</si>
  <si>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</si>
  <si>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</si>
  <si>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</si>
  <si>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</si>
  <si>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</si>
  <si>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</si>
  <si>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</si>
  <si>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</si>
  <si>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</si>
  <si>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</si>
  <si>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</si>
  <si>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</si>
  <si>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</si>
  <si>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</si>
  <si>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</si>
  <si>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</si>
  <si>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</si>
  <si>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</si>
  <si>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</si>
  <si>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</si>
  <si>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</si>
  <si>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</si>
  <si>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</si>
  <si>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</si>
  <si>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</si>
  <si>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</si>
  <si>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</si>
  <si>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</si>
  <si>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</si>
  <si>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</si>
  <si>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</si>
  <si>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</si>
  <si>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</si>
  <si>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</si>
  <si>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</si>
  <si>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</si>
  <si>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</si>
  <si>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</si>
  <si>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</si>
  <si>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</si>
  <si>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</si>
  <si>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</si>
  <si>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</si>
  <si>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</si>
  <si>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</si>
  <si>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</si>
  <si>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</si>
  <si>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</si>
  <si>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</si>
  <si>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</si>
  <si>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</si>
  <si>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</si>
  <si>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</si>
  <si>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</si>
  <si>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</si>
  <si>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</si>
  <si>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</si>
  <si>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</si>
  <si>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</si>
  <si>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</si>
  <si>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</si>
  <si>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</si>
  <si>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</si>
  <si>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</si>
  <si>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</si>
  <si>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</si>
  <si>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</si>
  <si>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</si>
  <si>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</si>
  <si>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</si>
  <si>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</si>
  <si>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</si>
  <si>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</si>
  <si>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</si>
  <si>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</si>
  <si>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</si>
  <si>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</si>
  <si>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</si>
  <si>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</si>
  <si>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</si>
  <si>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</si>
  <si>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</si>
  <si>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</si>
  <si>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</si>
  <si>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</si>
  <si>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</si>
  <si>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</si>
  <si>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</si>
  <si>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</si>
  <si>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</si>
  <si>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</si>
  <si>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</si>
  <si>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</si>
  <si>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</si>
  <si>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</si>
  <si>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</si>
  <si>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</si>
  <si>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</si>
  <si>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</si>
  <si>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</si>
  <si>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</si>
  <si>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</si>
  <si>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</si>
  <si>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</si>
  <si>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</si>
  <si>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</si>
  <si>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</si>
  <si>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</si>
  <si>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</si>
  <si>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</si>
  <si>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</si>
  <si>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</si>
  <si>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</si>
  <si>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</si>
  <si>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</si>
  <si>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</si>
  <si>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</si>
  <si>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</si>
  <si>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</si>
  <si>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</si>
  <si>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</si>
  <si>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</si>
  <si>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</si>
  <si>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</si>
  <si>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</si>
  <si>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</si>
  <si>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</si>
  <si>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</si>
  <si>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</si>
  <si>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</si>
  <si>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</si>
  <si>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</si>
  <si>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</si>
  <si>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</si>
  <si>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</si>
  <si>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</si>
  <si>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</si>
  <si>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</si>
  <si>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</si>
  <si>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</si>
  <si>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</si>
  <si>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</si>
  <si>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</si>
  <si>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</si>
  <si>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</si>
  <si>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</si>
  <si>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</si>
  <si>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</si>
  <si>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</si>
  <si>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</si>
  <si>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</si>
  <si>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</si>
  <si>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</si>
  <si>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</si>
  <si>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</si>
  <si>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</si>
  <si>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</si>
  <si>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</si>
  <si>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</si>
  <si>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</si>
  <si>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</si>
  <si>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</si>
  <si>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</si>
  <si>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</si>
  <si>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</si>
  <si>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</si>
  <si>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</si>
  <si>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</si>
  <si>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</si>
  <si>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</si>
  <si>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</si>
  <si>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</si>
  <si>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</si>
  <si>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</si>
  <si>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</si>
  <si>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</si>
  <si>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</si>
  <si>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</si>
  <si>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</si>
  <si>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</si>
  <si>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</si>
  <si>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</si>
  <si>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</si>
  <si>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</si>
  <si>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</si>
  <si>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</si>
  <si>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</si>
  <si>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</si>
  <si>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</si>
  <si>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</si>
  <si>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</si>
  <si>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</si>
  <si>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</si>
  <si>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</si>
  <si>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</si>
  <si>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</si>
  <si>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</si>
  <si>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</si>
  <si>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</si>
  <si>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</si>
  <si>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</si>
  <si>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</si>
  <si>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</si>
  <si>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</si>
  <si>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</si>
  <si>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</si>
  <si>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</si>
  <si>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</si>
  <si>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</si>
  <si>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</si>
  <si>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</si>
  <si>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</si>
  <si>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</si>
  <si>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</si>
  <si>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</si>
  <si>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</si>
  <si>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</si>
  <si>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</si>
  <si>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</si>
  <si>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</si>
  <si>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</si>
  <si>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</si>
  <si>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</si>
  <si>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</si>
  <si>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</si>
  <si>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</si>
  <si>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</si>
  <si>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</si>
  <si>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</si>
  <si>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</si>
  <si>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</si>
  <si>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</si>
  <si>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</si>
  <si>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</si>
  <si>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</si>
  <si>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</si>
  <si>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</si>
  <si>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</si>
  <si>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</si>
  <si>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</si>
  <si>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</si>
  <si>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</si>
  <si>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</si>
  <si>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</si>
  <si>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</si>
  <si>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</si>
  <si>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</si>
  <si>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</si>
  <si>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</si>
  <si>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</si>
  <si>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</si>
  <si>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</si>
  <si>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</si>
  <si>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</si>
  <si>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</si>
  <si>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</si>
  <si>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</si>
  <si>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</si>
  <si>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</si>
  <si>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</si>
  <si>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</si>
  <si>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</si>
  <si>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</si>
  <si>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</si>
  <si>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</si>
  <si>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</si>
  <si>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</si>
  <si>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</si>
  <si>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</si>
  <si>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</si>
  <si>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</si>
  <si>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</si>
  <si>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</si>
  <si>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</si>
  <si>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</si>
  <si>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</si>
  <si>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</si>
  <si>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</si>
  <si>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</si>
  <si>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</si>
  <si>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</si>
  <si>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</si>
  <si>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</si>
  <si>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</si>
  <si>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</si>
  <si>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</si>
  <si>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</si>
  <si>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</si>
  <si>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</si>
  <si>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</si>
  <si>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</si>
  <si>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</si>
  <si>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</si>
  <si>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</si>
  <si>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</si>
  <si>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</si>
  <si>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</si>
  <si>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</si>
  <si>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</si>
  <si>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</si>
  <si>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</si>
  <si>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</si>
  <si>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</si>
  <si>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</si>
  <si>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</si>
  <si>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</si>
  <si>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</si>
  <si>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</si>
  <si>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</si>
  <si>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</si>
  <si>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</si>
  <si>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</si>
  <si>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</si>
  <si>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</si>
  <si>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</si>
  <si>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</si>
  <si>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</si>
  <si>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</si>
  <si>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</si>
  <si>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</si>
  <si>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</si>
  <si>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</si>
  <si>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</si>
  <si>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</si>
  <si>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</si>
  <si>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</si>
  <si>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</si>
  <si>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</si>
  <si>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</si>
  <si>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</si>
  <si>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</si>
  <si>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</si>
  <si>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</si>
  <si>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</si>
  <si>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</si>
  <si>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</si>
  <si>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</si>
  <si>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</si>
  <si>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</si>
  <si>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</si>
  <si>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</si>
  <si>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</si>
  <si>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</si>
  <si>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</si>
  <si>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</si>
  <si>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</si>
  <si>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</si>
  <si>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</si>
  <si>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</si>
  <si>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</si>
  <si>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</si>
  <si>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</si>
  <si>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</si>
  <si>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</si>
  <si>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</si>
  <si>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</si>
  <si>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</si>
  <si>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</si>
  <si>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</si>
  <si>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</si>
  <si>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</si>
  <si>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</si>
  <si>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</si>
  <si>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</si>
  <si>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</si>
  <si>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</si>
  <si>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</si>
  <si>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</si>
  <si>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</si>
  <si>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</si>
  <si>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</si>
  <si>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</si>
  <si>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</si>
  <si>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</si>
  <si>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</si>
  <si>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</si>
  <si>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</si>
  <si>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</si>
  <si>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</si>
  <si>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</si>
  <si>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</si>
  <si>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</si>
  <si>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</si>
  <si>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</si>
  <si>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</si>
  <si>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</si>
  <si>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</si>
  <si>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</si>
  <si>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</si>
  <si>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</si>
  <si>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</si>
  <si>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</si>
  <si>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</si>
  <si>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</si>
  <si>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</si>
  <si>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</si>
  <si>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</si>
  <si>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</si>
  <si>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</si>
  <si>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</si>
  <si>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</si>
  <si>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</si>
  <si>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</si>
  <si>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</si>
  <si>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</si>
  <si>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</si>
  <si>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</si>
  <si>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</si>
  <si>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</si>
  <si>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</si>
  <si>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</si>
  <si>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</si>
  <si>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</si>
  <si>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</si>
  <si>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</si>
  <si>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</si>
  <si>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</si>
  <si>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</si>
  <si>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</si>
  <si>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</si>
  <si>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</si>
  <si>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</si>
  <si>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</si>
  <si>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</si>
  <si>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</si>
  <si>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</si>
  <si>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</si>
  <si>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</si>
  <si>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</si>
  <si>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</si>
  <si>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</si>
  <si>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</si>
  <si>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</si>
  <si>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</si>
  <si>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</si>
  <si>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</si>
  <si>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</si>
  <si>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</si>
  <si>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</si>
  <si>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</si>
  <si>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</si>
  <si>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</si>
  <si>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</si>
  <si>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</si>
  <si>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</si>
  <si>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</si>
  <si>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</si>
  <si>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</si>
  <si>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</si>
  <si>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</si>
  <si>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</si>
  <si>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</si>
  <si>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</si>
  <si>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</si>
  <si>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</si>
  <si>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</si>
  <si>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</si>
  <si>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</si>
  <si>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</si>
  <si>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</si>
  <si>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</si>
  <si>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</si>
  <si>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</si>
  <si>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</si>
  <si>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</si>
  <si>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</si>
  <si>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</si>
  <si>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</si>
  <si>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</si>
  <si>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</si>
  <si>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</si>
  <si>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</si>
  <si>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</si>
  <si>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</si>
  <si>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</si>
  <si>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</si>
  <si>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</si>
  <si>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</si>
  <si>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</si>
  <si>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</si>
  <si>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</si>
  <si>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</si>
  <si>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</si>
  <si>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</si>
  <si>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</si>
  <si>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</si>
  <si>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</si>
  <si>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</si>
  <si>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</si>
  <si>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</si>
  <si>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</si>
  <si>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</si>
  <si>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</si>
  <si>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</si>
  <si>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</si>
  <si>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</si>
  <si>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</si>
  <si>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</si>
  <si>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</si>
  <si>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</si>
  <si>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</si>
  <si>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</si>
  <si>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</si>
  <si>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</si>
  <si>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</si>
  <si>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</si>
  <si>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</si>
  <si>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</si>
  <si>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</si>
  <si>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</si>
  <si>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</si>
  <si>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</si>
  <si>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</si>
  <si>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</si>
  <si>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</si>
  <si>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</si>
  <si>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</si>
  <si>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</si>
  <si>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</si>
  <si>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</si>
  <si>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</si>
  <si>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</si>
  <si>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</si>
  <si>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</si>
  <si>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</si>
  <si>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</si>
  <si>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</si>
  <si>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</si>
  <si>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</si>
  <si>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</si>
  <si>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</si>
  <si>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</si>
  <si>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</si>
  <si>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</si>
  <si>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</si>
  <si>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</si>
  <si>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</si>
  <si>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</si>
  <si>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</si>
  <si>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</si>
  <si>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</si>
  <si>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</si>
  <si>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</si>
  <si>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</si>
  <si>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</si>
  <si>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</si>
  <si>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</si>
  <si>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</si>
  <si>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</si>
  <si>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</si>
  <si>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</si>
  <si>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</si>
  <si>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</si>
  <si>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</si>
  <si>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</si>
  <si>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</si>
  <si>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</si>
  <si>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</si>
  <si>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</si>
  <si>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</si>
  <si>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</si>
  <si>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</si>
  <si>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</si>
  <si>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</si>
  <si>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</si>
  <si>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</si>
  <si>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</si>
  <si>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</si>
  <si>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</si>
  <si>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</si>
  <si>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</si>
  <si>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</si>
  <si>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</si>
  <si>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</si>
  <si>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</si>
  <si>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</si>
  <si>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</si>
  <si>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</si>
  <si>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</si>
  <si>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</si>
  <si>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</si>
  <si>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</si>
  <si>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</si>
  <si>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</si>
  <si>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</si>
  <si>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</si>
  <si>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</si>
  <si>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</si>
  <si>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</si>
  <si>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</si>
  <si>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</si>
  <si>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</si>
  <si>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</si>
  <si>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</si>
  <si>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</si>
  <si>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</si>
  <si>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</si>
  <si>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</si>
  <si>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</si>
  <si>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</si>
  <si>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</si>
  <si>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</si>
  <si>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</si>
  <si>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</si>
  <si>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</si>
  <si>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</si>
  <si>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</si>
  <si>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</si>
  <si>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</si>
  <si>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</si>
  <si>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</si>
  <si>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</si>
  <si>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</si>
  <si>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</si>
  <si>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</si>
  <si>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</si>
  <si>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</si>
  <si>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</si>
  <si>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</si>
  <si>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</si>
  <si>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</si>
  <si>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</si>
  <si>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</si>
  <si>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</si>
  <si>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</si>
  <si>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</si>
  <si>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</si>
  <si>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</si>
  <si>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</si>
  <si>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</si>
  <si>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</si>
  <si>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</si>
  <si>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</si>
  <si>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</si>
  <si>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</si>
  <si>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</si>
  <si>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</si>
  <si>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</si>
  <si>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</si>
  <si>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</si>
  <si>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</si>
  <si>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</si>
  <si>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</si>
  <si>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</si>
  <si>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</si>
  <si>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</si>
  <si>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</si>
  <si>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</si>
  <si>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</si>
  <si>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</si>
  <si>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</si>
  <si>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</si>
  <si>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</si>
  <si>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</si>
  <si>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</si>
  <si>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</si>
  <si>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</si>
  <si>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</si>
  <si>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</si>
  <si>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</si>
  <si>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</si>
  <si>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</si>
  <si>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</si>
  <si>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</si>
  <si>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</si>
  <si>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</si>
  <si>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</si>
  <si>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</si>
  <si>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</si>
  <si>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</si>
  <si>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</si>
  <si>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</si>
  <si>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</si>
  <si>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</si>
  <si>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</si>
  <si>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</si>
  <si>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</si>
  <si>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</si>
  <si>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</si>
  <si>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</si>
  <si>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</si>
  <si>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</si>
  <si>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</si>
  <si>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</si>
  <si>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</si>
  <si>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</si>
  <si>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</si>
  <si>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</si>
  <si>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</si>
  <si>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</si>
  <si>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</si>
  <si>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</si>
  <si>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</si>
  <si>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</si>
  <si>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</si>
  <si>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</si>
  <si>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</si>
  <si>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</si>
  <si>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</si>
  <si>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</si>
  <si>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</si>
  <si>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</si>
  <si>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</si>
  <si>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</si>
  <si>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</si>
  <si>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</si>
  <si>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</si>
  <si>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</si>
  <si>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</si>
  <si>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</si>
  <si>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</si>
  <si>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</si>
  <si>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</si>
  <si>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</si>
  <si>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</si>
  <si>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</si>
  <si>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</si>
  <si>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</si>
  <si>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</si>
  <si>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</si>
  <si>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</si>
  <si>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</si>
  <si>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</si>
  <si>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</si>
  <si>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</si>
  <si>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</si>
  <si>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</si>
  <si>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</si>
  <si>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</si>
  <si>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</si>
  <si>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</si>
  <si>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</si>
  <si>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</si>
  <si>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</si>
  <si>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</si>
  <si>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</si>
  <si>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</si>
  <si>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</si>
  <si>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</si>
  <si>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</si>
  <si>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</si>
  <si>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</si>
  <si>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</si>
  <si>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</si>
  <si>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</si>
  <si>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</si>
  <si>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</si>
  <si>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</si>
  <si>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</si>
  <si>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</si>
  <si>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</si>
  <si>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</si>
  <si>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</si>
  <si>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</si>
  <si>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</si>
  <si>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</si>
  <si>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</si>
  <si>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</si>
  <si>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</si>
  <si>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</si>
  <si>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</si>
  <si>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</si>
  <si>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</si>
  <si>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</si>
  <si>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</si>
  <si>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</si>
  <si>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</si>
  <si>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</si>
  <si>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</si>
  <si>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</si>
  <si>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</si>
  <si>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</si>
  <si>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</si>
  <si>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</si>
  <si>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</si>
  <si>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</si>
  <si>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</si>
  <si>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</si>
  <si>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</si>
  <si>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</si>
  <si>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</si>
  <si>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</si>
  <si>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</si>
  <si>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</si>
  <si>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</si>
  <si>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</si>
  <si>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</si>
  <si>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</si>
  <si>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</si>
  <si>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</si>
  <si>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</si>
  <si>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</si>
  <si>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</si>
  <si>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</si>
  <si>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</si>
  <si>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</si>
  <si>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</si>
  <si>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</si>
  <si>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</si>
  <si>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</si>
  <si>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</si>
  <si>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</si>
  <si>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</si>
  <si>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</si>
  <si>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</si>
  <si>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</si>
  <si>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</si>
  <si>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</si>
  <si>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</si>
  <si>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</si>
  <si>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</si>
  <si>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</si>
  <si>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</si>
  <si>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</si>
  <si>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</si>
  <si>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</si>
  <si>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</si>
  <si>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</si>
  <si>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</si>
  <si>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</si>
  <si>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</si>
  <si>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</si>
  <si>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</si>
  <si>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</si>
  <si>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</si>
  <si>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</si>
  <si>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</si>
  <si>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</si>
  <si>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</si>
  <si>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</si>
  <si>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</si>
  <si>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</si>
  <si>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</si>
  <si>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</si>
  <si>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</si>
  <si>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</si>
  <si>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</si>
  <si>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</si>
  <si>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</si>
  <si>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</si>
  <si>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</si>
  <si>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</si>
  <si>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</si>
  <si>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</si>
  <si>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</si>
  <si>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</si>
  <si>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</si>
  <si>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</si>
  <si>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</si>
  <si>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</si>
  <si>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</si>
  <si>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</si>
  <si>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</si>
  <si>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</si>
  <si>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</si>
  <si>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</si>
  <si>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</si>
  <si>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</si>
  <si>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</si>
  <si>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</si>
  <si>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</si>
  <si>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</si>
  <si>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</si>
  <si>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</si>
  <si>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</si>
  <si>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</si>
  <si>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</si>
  <si>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</si>
  <si>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</si>
  <si>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</si>
  <si>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</si>
  <si>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</si>
  <si>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</si>
  <si>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</si>
  <si>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</si>
  <si>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</si>
  <si>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</si>
  <si>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</si>
  <si>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</si>
  <si>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</si>
  <si>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</si>
  <si>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</si>
  <si>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</si>
  <si>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</si>
  <si>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</si>
  <si>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</si>
  <si>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</si>
  <si>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</si>
  <si>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</si>
  <si>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</si>
  <si>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</si>
  <si>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</si>
  <si>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</si>
  <si>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</si>
  <si>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</si>
  <si>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</si>
  <si>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</si>
  <si>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</si>
  <si>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</si>
  <si>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</si>
  <si>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</si>
  <si>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</si>
  <si>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</si>
  <si>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</si>
  <si>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</si>
  <si>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</si>
  <si>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</si>
  <si>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</si>
  <si>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</si>
  <si>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</si>
  <si>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</si>
  <si>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</si>
  <si>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</si>
  <si>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</si>
  <si>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</si>
  <si>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</si>
  <si>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</si>
  <si>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</si>
  <si>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</si>
  <si>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</si>
  <si>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</si>
  <si>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</si>
  <si>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</si>
  <si>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</si>
  <si>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</si>
  <si>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</si>
  <si>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</si>
  <si>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</si>
  <si>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</si>
  <si>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</si>
  <si>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</si>
  <si>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</si>
  <si>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</si>
  <si>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</si>
  <si>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</si>
  <si>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</si>
  <si>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</si>
  <si>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</si>
  <si>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</si>
  <si>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</si>
  <si>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</si>
  <si>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</si>
  <si>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</si>
  <si>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</si>
  <si>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</si>
  <si>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</si>
  <si>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</si>
  <si>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</si>
  <si>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</si>
  <si>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</si>
  <si>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</si>
  <si>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</si>
  <si>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</si>
  <si>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</si>
  <si>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</si>
  <si>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</si>
  <si>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</si>
  <si>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</si>
  <si>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</si>
  <si>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</si>
  <si>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</si>
  <si>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</si>
  <si>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</si>
  <si>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</si>
  <si>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</si>
  <si>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</si>
  <si>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</si>
  <si>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</si>
  <si>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</si>
  <si>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</si>
  <si>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</si>
  <si>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</si>
  <si>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</si>
  <si>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</si>
  <si>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</si>
  <si>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</si>
  <si>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</si>
  <si>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</si>
  <si>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</si>
  <si>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</si>
  <si>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</si>
  <si>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</si>
  <si>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</si>
  <si>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</si>
  <si>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</si>
  <si>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</si>
  <si>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</si>
  <si>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</si>
  <si>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</si>
  <si>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</si>
  <si>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</si>
  <si>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</si>
  <si>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</si>
  <si>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</si>
  <si>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</si>
  <si>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</si>
  <si>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</si>
  <si>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</si>
  <si>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</si>
  <si>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</si>
  <si>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</si>
  <si>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</si>
  <si>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</si>
  <si>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</si>
  <si>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</si>
  <si>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</si>
  <si>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</si>
  <si>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</si>
  <si>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</si>
  <si>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</si>
  <si>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</si>
  <si>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</si>
  <si>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</si>
  <si>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</si>
  <si>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</si>
  <si>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</si>
  <si>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</si>
  <si>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</si>
  <si>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</si>
  <si>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</si>
  <si>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</si>
  <si>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</si>
  <si>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</si>
  <si>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</si>
  <si>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</si>
  <si>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</si>
  <si>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</si>
  <si>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</si>
  <si>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</si>
  <si>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</si>
  <si>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</si>
  <si>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</si>
  <si>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</si>
  <si>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</si>
  <si>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</si>
  <si>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</si>
  <si>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</si>
  <si>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</si>
  <si>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</si>
  <si>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</si>
  <si>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</si>
  <si>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</si>
  <si>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</si>
  <si>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</si>
  <si>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</si>
  <si>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</si>
  <si>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</si>
  <si>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</si>
  <si>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</si>
  <si>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</si>
  <si>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</si>
  <si>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</si>
  <si>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</si>
  <si>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</si>
  <si>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</si>
  <si>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</si>
  <si>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</si>
  <si>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</si>
  <si>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</si>
  <si>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</si>
  <si>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</si>
  <si>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</si>
  <si>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</si>
  <si>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</si>
  <si>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</si>
  <si>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</si>
  <si>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</si>
  <si>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</si>
  <si>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</si>
  <si>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</si>
  <si>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</si>
  <si>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</si>
  <si>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</si>
  <si>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</si>
  <si>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</si>
  <si>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</si>
  <si>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</si>
  <si>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</si>
  <si>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</si>
  <si>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</si>
  <si>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</si>
  <si>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</si>
  <si>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</si>
  <si>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</si>
  <si>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</si>
  <si>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</si>
  <si>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</si>
  <si>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</si>
  <si>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</si>
  <si>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</si>
  <si>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</si>
  <si>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</si>
  <si>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</si>
  <si>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</si>
  <si>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</si>
  <si>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</si>
  <si>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</si>
  <si>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</si>
  <si>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</si>
  <si>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</si>
  <si>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</si>
  <si>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</si>
  <si>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</si>
  <si>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</si>
  <si>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</si>
  <si>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</si>
  <si>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</si>
  <si>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</si>
  <si>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</si>
  <si>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</si>
  <si>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</si>
  <si>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</si>
  <si>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</si>
  <si>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</si>
  <si>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</si>
  <si>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</si>
  <si>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</si>
  <si>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</si>
  <si>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</si>
  <si>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</si>
  <si>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</si>
  <si>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</si>
  <si>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</si>
  <si>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</si>
  <si>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</si>
  <si>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</si>
  <si>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</si>
  <si>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</si>
  <si>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</si>
  <si>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</si>
  <si>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</si>
  <si>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</si>
  <si>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</si>
  <si>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</si>
  <si>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</si>
  <si>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</si>
  <si>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</si>
  <si>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</si>
  <si>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</si>
  <si>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</si>
  <si>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</si>
  <si>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</si>
  <si>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</si>
  <si>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</si>
  <si>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</si>
  <si>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</si>
  <si>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</si>
  <si>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</si>
  <si>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</si>
  <si>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</si>
  <si>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</si>
  <si>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</si>
  <si>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</si>
  <si>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</si>
  <si>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</si>
  <si>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</si>
  <si>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</si>
  <si>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</si>
  <si>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</si>
  <si>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</si>
  <si>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</si>
  <si>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</si>
  <si>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</si>
  <si>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</si>
  <si>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</si>
  <si>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</si>
  <si>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</si>
  <si>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</si>
  <si>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</si>
  <si>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</si>
  <si>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</si>
  <si>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</si>
  <si>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</si>
  <si>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</si>
  <si>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</si>
  <si>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</si>
  <si>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</si>
  <si>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</si>
  <si>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</si>
  <si>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</si>
  <si>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</si>
  <si>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</si>
  <si>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</si>
  <si>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</si>
  <si>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</si>
  <si>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</si>
  <si>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</si>
  <si>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</si>
  <si>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</si>
  <si>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</si>
  <si>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</si>
  <si>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</si>
  <si>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</si>
  <si>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</si>
  <si>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</si>
  <si>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</si>
  <si>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</si>
  <si>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</si>
  <si>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</si>
  <si>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</si>
  <si>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</si>
  <si>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</si>
  <si>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</si>
  <si>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</si>
  <si>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</si>
  <si>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</si>
  <si>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</si>
  <si>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</si>
  <si>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</si>
  <si>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</si>
  <si>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</si>
  <si>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</si>
  <si>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</si>
  <si>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</si>
  <si>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</si>
  <si>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</si>
  <si>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</si>
  <si>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</si>
  <si>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</si>
  <si>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</si>
  <si>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</si>
  <si>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</si>
  <si>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</si>
  <si>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</si>
  <si>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</si>
  <si>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</si>
  <si>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</si>
  <si>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</si>
  <si>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</si>
  <si>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</si>
  <si>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</si>
  <si>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</si>
  <si>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</si>
  <si>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</si>
  <si>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</si>
  <si>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</si>
  <si>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</si>
  <si>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</si>
  <si>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</si>
  <si>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</si>
  <si>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</si>
  <si>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</si>
  <si>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</si>
  <si>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</si>
  <si>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</si>
  <si>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</si>
  <si>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</si>
  <si>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</si>
  <si>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</si>
  <si>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</si>
  <si>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</si>
  <si>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</si>
  <si>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</si>
  <si>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</si>
  <si>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</si>
  <si>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</si>
  <si>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</si>
  <si>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</si>
  <si>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</si>
  <si>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</si>
  <si>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</si>
  <si>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</si>
  <si>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</si>
  <si>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</si>
  <si>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</si>
  <si>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</si>
  <si>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</si>
  <si>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</si>
  <si>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</si>
  <si>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</si>
  <si>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</si>
  <si>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</si>
  <si>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</si>
  <si>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</si>
  <si>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</si>
  <si>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</si>
  <si>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</si>
  <si>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</si>
  <si>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</si>
  <si>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</si>
  <si>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</si>
  <si>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</si>
  <si>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</si>
  <si>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</si>
  <si>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</si>
  <si>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</si>
  <si>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</si>
  <si>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</si>
  <si>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</si>
  <si>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</si>
  <si>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</si>
  <si>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</si>
  <si>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</si>
  <si>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</si>
  <si>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</si>
  <si>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</si>
  <si>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</si>
  <si>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</si>
  <si>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</si>
  <si>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</si>
  <si>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</si>
  <si>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</si>
  <si>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</si>
  <si>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</si>
  <si>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</si>
  <si>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</si>
  <si>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</si>
  <si>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</si>
  <si>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</si>
  <si>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</si>
  <si>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</si>
  <si>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</si>
  <si>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</si>
  <si>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</si>
  <si>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</si>
  <si>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</si>
  <si>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</si>
  <si>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</si>
  <si>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</si>
  <si>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</si>
  <si>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</si>
  <si>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</si>
  <si>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</si>
  <si>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</si>
  <si>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</si>
  <si>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</si>
  <si>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</si>
  <si>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</si>
  <si>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</si>
  <si>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</si>
  <si>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</si>
  <si>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</si>
  <si>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</si>
  <si>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</si>
  <si>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</si>
  <si>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</si>
  <si>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</si>
  <si>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</si>
  <si>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</si>
  <si>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</si>
  <si>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</si>
  <si>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</si>
  <si>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</si>
  <si>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</si>
  <si>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</si>
  <si>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</si>
  <si>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</si>
  <si>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</si>
  <si>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</si>
  <si>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</si>
  <si>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</si>
  <si>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</si>
  <si>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</si>
  <si>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</si>
  <si>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</si>
  <si>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</si>
  <si>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</si>
  <si>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</si>
  <si>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</si>
  <si>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</si>
  <si>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</si>
  <si>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</si>
  <si>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</si>
  <si>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</si>
  <si>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</si>
  <si>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</si>
  <si>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</si>
  <si>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</si>
  <si>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</si>
  <si>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</si>
  <si>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</si>
  <si>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</si>
  <si>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</si>
  <si>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</si>
  <si>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</si>
  <si>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</si>
  <si>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</si>
  <si>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</si>
  <si>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</si>
  <si>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</si>
  <si>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</si>
  <si>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</si>
  <si>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</si>
  <si>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</si>
  <si>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</si>
  <si>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</si>
  <si>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</si>
  <si>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</si>
  <si>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</si>
  <si>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</si>
  <si>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</si>
  <si>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</si>
  <si>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</si>
  <si>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</si>
  <si>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</si>
  <si>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</si>
  <si>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</si>
  <si>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</si>
  <si>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</si>
  <si>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</si>
  <si>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</si>
  <si>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</si>
  <si>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</si>
  <si>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</si>
  <si>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</si>
  <si>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</si>
  <si>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</si>
  <si>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</si>
  <si>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</si>
  <si>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</si>
  <si>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</si>
  <si>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</si>
  <si>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</si>
  <si>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</si>
  <si>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</si>
  <si>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</si>
  <si>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</si>
  <si>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</si>
  <si>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</si>
  <si>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</si>
  <si>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</si>
  <si>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</si>
  <si>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</si>
  <si>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</si>
  <si>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</si>
  <si>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</si>
  <si>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</si>
  <si>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</si>
  <si>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</si>
  <si>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</si>
  <si>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</si>
  <si>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</si>
  <si>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</si>
  <si>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</si>
  <si>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</si>
  <si>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</si>
  <si>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</si>
  <si>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</si>
  <si>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</si>
  <si>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</si>
  <si>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</si>
  <si>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</si>
  <si>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</si>
  <si>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</si>
  <si>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</si>
  <si>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</si>
  <si>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</si>
  <si>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</si>
  <si>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</si>
  <si>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</si>
  <si>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</si>
  <si>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</si>
  <si>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</si>
  <si>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</si>
  <si>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</si>
  <si>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</si>
  <si>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</si>
  <si>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</si>
  <si>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</si>
  <si>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</si>
  <si>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</si>
  <si>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</si>
  <si>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</si>
  <si>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</si>
  <si>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</si>
  <si>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</si>
  <si>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</si>
  <si>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</si>
  <si>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</si>
  <si>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</si>
  <si>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</si>
  <si>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</si>
  <si>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</si>
  <si>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</si>
  <si>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</si>
  <si>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</si>
  <si>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</si>
  <si>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</si>
  <si>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</si>
  <si>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</si>
  <si>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</si>
  <si>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</si>
  <si>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</si>
  <si>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</si>
  <si>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</si>
  <si>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</si>
  <si>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</si>
  <si>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</si>
  <si>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</si>
  <si>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</si>
  <si>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</si>
  <si>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</si>
  <si>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</si>
  <si>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</si>
  <si>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</si>
  <si>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</si>
  <si>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</si>
  <si>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</si>
  <si>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</si>
  <si>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</si>
  <si>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</si>
  <si>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</si>
  <si>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</si>
  <si>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</si>
  <si>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</si>
  <si>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</si>
  <si>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</si>
  <si>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</si>
  <si>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</si>
  <si>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</si>
  <si>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</si>
  <si>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</si>
  <si>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</si>
  <si>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</si>
  <si>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</si>
  <si>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</si>
  <si>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</si>
  <si>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</si>
  <si>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</si>
  <si>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</si>
  <si>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</si>
  <si>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</si>
  <si>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</si>
  <si>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</si>
  <si>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</si>
  <si>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</si>
  <si>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</si>
  <si>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</si>
  <si>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</si>
  <si>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</si>
  <si>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</si>
  <si>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</si>
  <si>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</si>
  <si>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</si>
  <si>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</si>
  <si>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</si>
  <si>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</si>
  <si>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</si>
  <si>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</si>
  <si>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</si>
  <si>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</si>
  <si>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</si>
  <si>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</si>
  <si>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</si>
  <si>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</si>
  <si>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</si>
  <si>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</si>
  <si>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</si>
  <si>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</si>
  <si>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</si>
  <si>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</si>
  <si>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</si>
  <si>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</si>
  <si>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</si>
  <si>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</si>
  <si>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</si>
  <si>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</si>
  <si>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</si>
  <si>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</si>
  <si>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</si>
  <si>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</si>
  <si>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</si>
  <si>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</si>
  <si>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</si>
  <si>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</si>
  <si>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</si>
  <si>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</si>
  <si>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</si>
  <si>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</si>
  <si>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</si>
  <si>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</si>
  <si>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</si>
  <si>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</si>
  <si>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</si>
  <si>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</si>
  <si>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</si>
  <si>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</si>
  <si>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</si>
  <si>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</si>
  <si>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</si>
  <si>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</si>
  <si>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</si>
  <si>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</si>
  <si>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</si>
  <si>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</si>
  <si>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</si>
  <si>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</si>
  <si>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</si>
  <si>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</si>
  <si>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</si>
  <si>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</si>
  <si>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</si>
  <si>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</si>
  <si>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</si>
  <si>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</si>
  <si>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</si>
  <si>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</si>
  <si>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</si>
  <si>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</si>
  <si>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</si>
  <si>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</si>
  <si>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</si>
  <si>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</si>
  <si>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</si>
  <si>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</si>
  <si>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</si>
  <si>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</si>
  <si>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</si>
  <si>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</si>
  <si>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</si>
  <si>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</si>
  <si>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</si>
  <si>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</si>
  <si>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</si>
  <si>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</si>
  <si>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</si>
  <si>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</si>
  <si>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</si>
  <si>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</si>
  <si>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</si>
  <si>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</si>
  <si>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</si>
  <si>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</si>
  <si>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</si>
  <si>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</si>
  <si>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</si>
  <si>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</si>
  <si>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</si>
  <si>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</si>
  <si>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</si>
  <si>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</si>
  <si>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</si>
  <si>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</si>
  <si>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</si>
  <si>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</si>
  <si>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</si>
  <si>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</si>
  <si>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</si>
  <si>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</si>
  <si>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</si>
  <si>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</si>
  <si>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</si>
  <si>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</si>
  <si>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</si>
  <si>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</si>
  <si>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</si>
  <si>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</si>
  <si>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</si>
  <si>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</si>
  <si>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</si>
  <si>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</si>
  <si>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</si>
  <si>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</si>
  <si>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</si>
  <si>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</si>
  <si>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</si>
  <si>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</si>
  <si>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</si>
  <si>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</si>
  <si>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</si>
  <si>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</si>
  <si>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</si>
  <si>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</si>
  <si>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</si>
  <si>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</si>
  <si>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</si>
  <si>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</si>
  <si>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</si>
  <si>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</si>
  <si>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</si>
  <si>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</si>
  <si>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</si>
  <si>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</si>
  <si>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</si>
  <si>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</si>
  <si>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</si>
  <si>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</si>
  <si>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</si>
  <si>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</si>
  <si>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</si>
  <si>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</si>
  <si>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</si>
  <si>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</si>
  <si>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</si>
  <si>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</si>
  <si>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</si>
  <si>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</si>
  <si>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</si>
  <si>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</si>
  <si>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</si>
  <si>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</si>
  <si>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</si>
  <si>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</si>
  <si>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</si>
  <si>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</si>
  <si>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</si>
  <si>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</si>
  <si>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</si>
  <si>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</si>
  <si>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</si>
  <si>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</si>
  <si>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</si>
  <si>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</si>
  <si>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</si>
  <si>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</si>
  <si>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</si>
  <si>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</si>
  <si>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</si>
  <si>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</si>
  <si>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</si>
  <si>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</si>
  <si>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</si>
  <si>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</si>
  <si>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</si>
  <si>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</si>
  <si>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</si>
  <si>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</si>
  <si>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</si>
  <si>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</si>
  <si>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</si>
  <si>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</si>
  <si>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</si>
  <si>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</si>
  <si>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</si>
  <si>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</si>
  <si>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</si>
  <si>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</si>
  <si>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</si>
  <si>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</si>
  <si>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</si>
  <si>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</si>
  <si>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</si>
  <si>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</si>
  <si>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</si>
  <si>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</si>
  <si>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</si>
  <si>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</si>
  <si>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</si>
  <si>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</si>
  <si>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</si>
  <si>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</si>
  <si>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</si>
  <si>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</si>
  <si>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</si>
  <si>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</si>
  <si>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</si>
  <si>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</si>
  <si>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</si>
  <si>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</si>
  <si>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</si>
  <si>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</si>
  <si>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</si>
  <si>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</si>
  <si>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</si>
  <si>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</si>
  <si>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</si>
  <si>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</si>
  <si>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</si>
  <si>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</si>
  <si>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</si>
  <si>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</si>
  <si>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</si>
  <si>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</si>
  <si>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</si>
  <si>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</si>
  <si>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</si>
  <si>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</si>
  <si>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</si>
  <si>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</si>
  <si>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</si>
  <si>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</si>
  <si>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</si>
  <si>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</si>
  <si>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</si>
  <si>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</si>
  <si>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</si>
  <si>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</si>
  <si>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</si>
  <si>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</si>
  <si>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</si>
  <si>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</si>
  <si>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</si>
  <si>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</si>
  <si>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</si>
  <si>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</si>
  <si>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</si>
  <si>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</si>
  <si>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</si>
  <si>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</si>
  <si>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</si>
  <si>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</si>
  <si>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</si>
  <si>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</si>
  <si>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</si>
  <si>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</si>
  <si>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</si>
  <si>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</si>
  <si>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</si>
  <si>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</si>
  <si>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</si>
  <si>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</si>
  <si>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</si>
  <si>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</si>
  <si>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</si>
  <si>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</si>
  <si>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</si>
  <si>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</si>
  <si>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</si>
  <si>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</si>
  <si>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</si>
  <si>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</si>
  <si>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</si>
  <si>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</si>
  <si>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</si>
  <si>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</si>
  <si>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</si>
  <si>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</si>
  <si>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</si>
  <si>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</si>
  <si>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</si>
  <si>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</si>
  <si>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</si>
  <si>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</si>
  <si>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</si>
  <si>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</si>
  <si>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</si>
  <si>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</si>
  <si>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</si>
  <si>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</si>
  <si>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</si>
  <si>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</si>
  <si>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</si>
  <si>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</si>
  <si>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</si>
  <si>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</si>
  <si>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</si>
  <si>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</si>
  <si>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</si>
  <si>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</si>
  <si>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</si>
  <si>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</si>
  <si>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</si>
  <si>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</si>
  <si>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</si>
  <si>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</si>
  <si>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</si>
  <si>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</si>
  <si>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</si>
  <si>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</si>
  <si>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</si>
  <si>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</si>
  <si>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</si>
  <si>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</si>
  <si>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</si>
  <si>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</si>
  <si>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</si>
  <si>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</si>
  <si>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</si>
  <si>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</si>
  <si>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</si>
  <si>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</si>
  <si>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</si>
  <si>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</si>
  <si>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</si>
  <si>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</si>
  <si>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</si>
  <si>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</si>
  <si>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</si>
  <si>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</si>
  <si>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</si>
  <si>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</si>
  <si>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</si>
  <si>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</si>
  <si>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</si>
  <si>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</si>
  <si>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</si>
  <si>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</si>
  <si>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</si>
  <si>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</si>
  <si>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</si>
  <si>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</si>
  <si>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</si>
  <si>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</si>
  <si>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</si>
  <si>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</si>
  <si>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</si>
  <si>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</si>
  <si>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</si>
  <si>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</si>
  <si>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</si>
  <si>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</si>
  <si>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</si>
  <si>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</si>
  <si>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</si>
  <si>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</si>
  <si>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</si>
  <si>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</si>
  <si>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</si>
  <si>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</si>
  <si>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</si>
  <si>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</si>
  <si>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</si>
  <si>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</si>
  <si>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</si>
  <si>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</si>
  <si>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</si>
  <si>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</si>
  <si>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</si>
  <si>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</si>
  <si>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</si>
  <si>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</si>
  <si>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</si>
  <si>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</si>
  <si>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</si>
  <si>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</si>
  <si>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</si>
  <si>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</si>
  <si>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</si>
  <si>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</si>
  <si>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</si>
  <si>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</si>
  <si>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</si>
  <si>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</si>
  <si>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</si>
  <si>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</si>
  <si>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</si>
  <si>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</si>
  <si>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</si>
  <si>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</si>
  <si>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</si>
  <si>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</si>
  <si>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</si>
  <si>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</si>
  <si>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</si>
  <si>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</si>
  <si>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</si>
  <si>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</si>
  <si>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</si>
  <si>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</si>
  <si>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</si>
  <si>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</si>
  <si>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</si>
  <si>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</si>
  <si>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</si>
  <si>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</si>
  <si>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</si>
  <si>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</si>
  <si>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</si>
  <si>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</si>
  <si>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</si>
  <si>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</si>
  <si>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</si>
  <si>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</si>
  <si>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</si>
  <si>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</si>
  <si>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</si>
  <si>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</si>
  <si>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</si>
  <si>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</si>
  <si>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</si>
  <si>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</si>
  <si>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</si>
  <si>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</si>
  <si>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</si>
  <si>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</si>
  <si>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</si>
  <si>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</si>
  <si>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</si>
  <si>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</si>
  <si>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</si>
  <si>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</si>
  <si>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</si>
  <si>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</si>
  <si>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</si>
  <si>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</si>
  <si>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</si>
  <si>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</si>
  <si>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</si>
  <si>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</si>
  <si>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</si>
  <si>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</si>
  <si>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</si>
  <si>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</si>
  <si>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</si>
  <si>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</si>
  <si>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</si>
  <si>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</si>
  <si>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</si>
  <si>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</si>
  <si>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</si>
  <si>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</si>
  <si>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</si>
  <si>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</si>
  <si>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</si>
  <si>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</si>
  <si>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</si>
  <si>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</si>
  <si>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</si>
  <si>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</si>
  <si>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</si>
  <si>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</si>
  <si>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</si>
  <si>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</si>
  <si>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</si>
  <si>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</si>
  <si>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</si>
  <si>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</si>
  <si>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</si>
  <si>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</si>
  <si>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</si>
  <si>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</si>
  <si>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</si>
  <si>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</si>
  <si>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</si>
  <si>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</si>
  <si>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</si>
  <si>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</si>
  <si>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</si>
  <si>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</si>
  <si>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</si>
  <si>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</si>
  <si>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</si>
  <si>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</si>
  <si>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</si>
  <si>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</si>
  <si>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</si>
  <si>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</si>
  <si>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</si>
  <si>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</si>
  <si>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</si>
  <si>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</si>
  <si>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</si>
  <si>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</si>
  <si>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</si>
  <si>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</si>
  <si>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</si>
  <si>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</si>
  <si>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</si>
  <si>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</si>
  <si>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</si>
  <si>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</si>
  <si>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</si>
  <si>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</si>
  <si>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</si>
  <si>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</si>
  <si>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</si>
  <si>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</si>
  <si>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</si>
  <si>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</si>
  <si>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</si>
  <si>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</si>
  <si>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</si>
  <si>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</si>
  <si>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</si>
  <si>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</si>
  <si>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</si>
  <si>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</si>
  <si>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</si>
  <si>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</si>
  <si>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</si>
  <si>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</si>
  <si>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</si>
  <si>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</si>
  <si>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</si>
  <si>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</si>
  <si>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</si>
  <si>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</si>
  <si>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</si>
  <si>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</si>
  <si>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</si>
  <si>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</si>
  <si>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</si>
  <si>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</si>
  <si>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</si>
  <si>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</si>
  <si>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</si>
  <si>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</si>
  <si>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</si>
  <si>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</si>
  <si>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</si>
  <si>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</si>
  <si>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</si>
  <si>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</si>
  <si>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</si>
  <si>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</si>
  <si>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</si>
  <si>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</si>
  <si>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</si>
  <si>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</si>
  <si>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</si>
  <si>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</si>
  <si>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</si>
  <si>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</si>
  <si>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</si>
  <si>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</si>
  <si>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</si>
  <si>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</si>
  <si>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</si>
  <si>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</si>
  <si>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</si>
  <si>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</si>
  <si>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</si>
  <si>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</si>
  <si>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</si>
  <si>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</si>
  <si>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</si>
  <si>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</si>
  <si>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</si>
  <si>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</si>
  <si>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</si>
  <si>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</si>
  <si>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</si>
  <si>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</si>
  <si>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</si>
  <si>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</si>
  <si>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</si>
  <si>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</si>
  <si>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</si>
  <si>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</si>
  <si>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</si>
  <si>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</si>
  <si>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</si>
  <si>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</si>
  <si>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</si>
  <si>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</si>
  <si>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</si>
  <si>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</si>
  <si>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</si>
  <si>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</si>
  <si>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</si>
  <si>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</si>
  <si>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</si>
  <si>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</si>
  <si>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</si>
  <si>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</si>
  <si>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</si>
  <si>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</si>
  <si>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</si>
  <si>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</si>
  <si>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</si>
  <si>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</si>
  <si>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</si>
  <si>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</si>
  <si>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</si>
  <si>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</si>
  <si>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</si>
  <si>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</si>
  <si>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</si>
  <si>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</si>
  <si>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</si>
  <si>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</si>
  <si>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</si>
  <si>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</si>
  <si>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</si>
  <si>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</si>
  <si>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</si>
  <si>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</si>
  <si>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</si>
  <si>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</si>
  <si>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</si>
  <si>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</si>
  <si>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</si>
  <si>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</si>
  <si>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</si>
  <si>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</si>
  <si>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</si>
  <si>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</si>
  <si>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</si>
  <si>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</si>
  <si>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</si>
  <si>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</si>
  <si>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</si>
  <si>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</si>
  <si>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</si>
  <si>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</si>
  <si>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</si>
  <si>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</si>
  <si>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</si>
  <si>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</si>
  <si>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</si>
  <si>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</si>
  <si>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</si>
  <si>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</si>
  <si>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</si>
  <si>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</si>
  <si>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</si>
  <si>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</si>
  <si>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</si>
  <si>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</si>
  <si>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</si>
  <si>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</si>
  <si>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</si>
  <si>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</si>
  <si>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</si>
  <si>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</si>
  <si>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</si>
  <si>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</si>
  <si>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</si>
  <si>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</si>
  <si>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</si>
  <si>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</si>
  <si>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</si>
  <si>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</si>
  <si>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</si>
  <si>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</si>
  <si>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</si>
  <si>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</si>
  <si>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</si>
  <si>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</si>
  <si>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</si>
  <si>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</si>
  <si>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</si>
  <si>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</si>
  <si>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</si>
  <si>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</si>
  <si>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</si>
  <si>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</si>
  <si>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</si>
  <si>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</si>
  <si>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</si>
  <si>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</si>
  <si>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</si>
  <si>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</si>
  <si>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</si>
  <si>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</si>
  <si>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</si>
  <si>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</si>
  <si>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</si>
  <si>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</si>
  <si>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</si>
  <si>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</si>
  <si>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</si>
  <si>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</si>
  <si>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</si>
  <si>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</si>
  <si>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</si>
  <si>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</si>
  <si>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</si>
  <si>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</si>
  <si>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</si>
  <si>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</si>
  <si>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</si>
  <si>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</si>
  <si>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</si>
  <si>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</si>
  <si>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</si>
  <si>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</si>
  <si>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</si>
  <si>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</si>
  <si>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</si>
  <si>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</si>
  <si>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</si>
  <si>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</si>
  <si>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</si>
  <si>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</si>
  <si>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</si>
  <si>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</si>
  <si>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</si>
  <si>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</si>
  <si>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</si>
  <si>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</si>
  <si>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</si>
  <si>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</si>
  <si>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</si>
  <si>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</si>
  <si>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</si>
  <si>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</si>
  <si>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</si>
  <si>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</si>
  <si>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</si>
  <si>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</si>
  <si>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</si>
  <si>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</si>
  <si>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</si>
  <si>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</si>
  <si>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</si>
  <si>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</si>
  <si>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</si>
  <si>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</si>
  <si>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</si>
  <si>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</si>
  <si>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</si>
  <si>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</si>
  <si>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</si>
  <si>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</si>
  <si>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</si>
  <si>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</si>
  <si>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</si>
  <si>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</si>
  <si>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</si>
  <si>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</si>
  <si>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</si>
  <si>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</si>
  <si>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</si>
  <si>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</si>
  <si>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</si>
  <si>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</si>
  <si>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</si>
  <si>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</si>
  <si>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</si>
  <si>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</si>
  <si>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</si>
  <si>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</si>
  <si>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</si>
  <si>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</si>
  <si>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</si>
  <si>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</si>
  <si>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</si>
  <si>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</si>
  <si>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</si>
  <si>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</si>
  <si>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</si>
  <si>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</si>
  <si>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</si>
  <si>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</si>
  <si>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</si>
  <si>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</si>
  <si>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</si>
  <si>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</si>
  <si>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</si>
  <si>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</si>
  <si>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</si>
  <si>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</si>
  <si>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</si>
  <si>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</si>
  <si>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</si>
  <si>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</si>
  <si>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</si>
  <si>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</si>
  <si>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</si>
  <si>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</si>
  <si>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</si>
  <si>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</si>
  <si>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</si>
  <si>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</si>
  <si>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</si>
  <si>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</si>
  <si>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</si>
  <si>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</si>
  <si>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</si>
  <si>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</si>
  <si>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</si>
  <si>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</si>
  <si>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</si>
  <si>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</si>
  <si>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</si>
  <si>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</si>
  <si>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</si>
  <si>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</si>
  <si>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</si>
  <si>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</si>
  <si>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</si>
  <si>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</si>
  <si>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</si>
  <si>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</si>
  <si>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</si>
  <si>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</si>
  <si>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</si>
  <si>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</si>
  <si>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</si>
  <si>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</si>
  <si>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</si>
  <si>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</si>
  <si>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</si>
  <si>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</si>
  <si>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</si>
  <si>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</si>
  <si>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</si>
  <si>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</si>
  <si>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</si>
  <si>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</si>
  <si>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</si>
  <si>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</si>
  <si>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</si>
  <si>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</si>
  <si>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</si>
  <si>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</si>
  <si>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</si>
  <si>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</si>
  <si>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</si>
  <si>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</si>
  <si>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</si>
  <si>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</si>
  <si>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</si>
  <si>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</si>
  <si>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</si>
  <si>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</si>
  <si>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</si>
  <si>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</si>
  <si>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</si>
  <si>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</si>
  <si>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</si>
  <si>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</si>
  <si>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</si>
  <si>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</si>
  <si>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</si>
  <si>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</si>
  <si>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</si>
  <si>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</si>
  <si>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</si>
  <si>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</si>
  <si>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</si>
  <si>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</si>
  <si>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</si>
  <si>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</si>
  <si>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</si>
  <si>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</si>
  <si>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</si>
  <si>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</si>
  <si>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</si>
  <si>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</si>
  <si>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</si>
  <si>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</si>
  <si>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</si>
  <si>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</si>
  <si>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</si>
  <si>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</si>
  <si>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</si>
  <si>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</si>
  <si>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</si>
  <si>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</si>
  <si>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</si>
  <si>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</si>
  <si>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</si>
  <si>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</si>
  <si>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</si>
  <si>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</si>
  <si>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</si>
  <si>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</si>
  <si>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</si>
  <si>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</si>
  <si>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</si>
  <si>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</si>
  <si>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</si>
  <si>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</si>
  <si>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</si>
  <si>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</si>
  <si>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</si>
  <si>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</si>
  <si>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</si>
  <si>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</si>
  <si>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</si>
  <si>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</si>
  <si>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</si>
  <si>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</si>
  <si>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</si>
  <si>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</si>
  <si>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</si>
  <si>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</si>
  <si>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</si>
  <si>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</si>
  <si>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</si>
  <si>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</si>
  <si>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</si>
  <si>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</si>
  <si>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</si>
  <si>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</si>
  <si>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</si>
  <si>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</si>
  <si>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</si>
  <si>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</si>
  <si>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</si>
  <si>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</si>
  <si>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</si>
  <si>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</si>
  <si>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</si>
  <si>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</si>
  <si>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</si>
  <si>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</si>
  <si>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</si>
  <si>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</si>
  <si>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</si>
  <si>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</si>
  <si>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</si>
  <si>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</si>
  <si>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</si>
  <si>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</si>
  <si>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</si>
  <si>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</si>
  <si>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</si>
  <si>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</si>
  <si>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</si>
  <si>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</si>
  <si>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</si>
  <si>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</si>
  <si>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</si>
  <si>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</si>
  <si>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</si>
  <si>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</si>
  <si>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</si>
  <si>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</si>
  <si>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</si>
  <si>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</si>
  <si>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</si>
  <si>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</si>
  <si>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</si>
  <si>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</si>
  <si>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</si>
  <si>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</si>
  <si>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</si>
  <si>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</si>
  <si>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</si>
  <si>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</si>
  <si>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</si>
  <si>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</si>
  <si>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</si>
  <si>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</si>
  <si>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</si>
  <si>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</si>
  <si>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</si>
  <si>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</si>
  <si>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</si>
  <si>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</si>
  <si>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</si>
  <si>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</si>
  <si>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</si>
  <si>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</si>
  <si>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</si>
  <si>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</si>
  <si>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</si>
  <si>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</si>
  <si>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</si>
  <si>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</si>
  <si>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</si>
  <si>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</si>
  <si>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</si>
  <si>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</si>
  <si>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</si>
  <si>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</si>
  <si>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</si>
  <si>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</si>
  <si>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</si>
  <si>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</si>
  <si>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</si>
  <si>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</si>
  <si>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</si>
  <si>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</si>
  <si>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</si>
  <si>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</si>
  <si>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</si>
  <si>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</si>
  <si>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</si>
  <si>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</si>
  <si>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</si>
  <si>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</si>
  <si>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</si>
  <si>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</si>
  <si>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</si>
  <si>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</si>
  <si>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</si>
  <si>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</si>
  <si>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</si>
  <si>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</si>
  <si>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</si>
  <si>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</si>
  <si>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</si>
  <si>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</si>
  <si>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</si>
  <si>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</si>
  <si>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</si>
  <si>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</si>
  <si>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</si>
  <si>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</si>
  <si>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</si>
  <si>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</si>
  <si>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</si>
  <si>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</si>
  <si>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</si>
  <si>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</si>
  <si>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</si>
  <si>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</si>
  <si>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</si>
  <si>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</si>
  <si>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</si>
  <si>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</si>
  <si>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</si>
  <si>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</si>
  <si>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</si>
  <si>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</si>
  <si>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</si>
  <si>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</si>
  <si>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</si>
  <si>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</si>
  <si>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</si>
  <si>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</si>
  <si>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</si>
  <si>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</si>
  <si>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</si>
  <si>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</si>
  <si>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</si>
  <si>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</si>
  <si>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</si>
  <si>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</si>
  <si>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</si>
  <si>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</si>
  <si>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</si>
  <si>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</si>
  <si>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</si>
  <si>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</si>
  <si>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</si>
  <si>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</si>
  <si>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</si>
  <si>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</si>
  <si>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</si>
  <si>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</si>
  <si>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</si>
  <si>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</si>
  <si>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</si>
  <si>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</si>
  <si>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</si>
  <si>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</si>
  <si>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</si>
  <si>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</si>
  <si>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</si>
  <si>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</si>
  <si>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</si>
  <si>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</si>
  <si>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</si>
  <si>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</si>
  <si>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</si>
  <si>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</si>
  <si>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</si>
  <si>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</si>
  <si>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</si>
  <si>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</si>
  <si>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</si>
  <si>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</si>
  <si>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</si>
  <si>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</si>
  <si>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</si>
  <si>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</si>
  <si>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</si>
  <si>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</si>
  <si>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</si>
  <si>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</si>
  <si>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</si>
  <si>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</si>
  <si>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</si>
  <si>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</si>
  <si>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</si>
  <si>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</si>
  <si>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</si>
  <si>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</si>
  <si>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</si>
  <si>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</si>
  <si>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</si>
  <si>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</si>
  <si>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</si>
  <si>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</si>
  <si>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</si>
  <si>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</si>
  <si>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</si>
  <si>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</si>
  <si>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</si>
  <si>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</si>
  <si>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</si>
  <si>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</si>
  <si>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</si>
  <si>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</si>
  <si>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</si>
  <si>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</si>
  <si>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</si>
  <si>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</si>
  <si>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</si>
  <si>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</si>
  <si>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</si>
  <si>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</si>
  <si>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</si>
  <si>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</si>
  <si>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</si>
  <si>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</si>
  <si>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</si>
  <si>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</si>
  <si>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</si>
  <si>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</si>
  <si>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</si>
  <si>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</si>
  <si>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</si>
  <si>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</si>
  <si>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</si>
  <si>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</si>
  <si>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</si>
  <si>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</si>
  <si>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</si>
  <si>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</si>
  <si>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</si>
  <si>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</si>
  <si>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</si>
  <si>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</si>
  <si>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</si>
  <si>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</si>
  <si>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</si>
  <si>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</si>
  <si>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</si>
  <si>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</si>
  <si>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</si>
  <si>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</si>
  <si>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</si>
  <si>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</si>
  <si>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</si>
  <si>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</si>
  <si>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</si>
  <si>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</si>
  <si>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</si>
  <si>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</si>
  <si>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</si>
  <si>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</si>
  <si>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</si>
  <si>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</si>
  <si>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</si>
  <si>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</si>
  <si>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</si>
  <si>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</si>
  <si>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</si>
  <si>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</si>
  <si>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</si>
  <si>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</si>
  <si>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</si>
  <si>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</si>
  <si>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</si>
  <si>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</si>
  <si>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</si>
  <si>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</si>
  <si>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</si>
  <si>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</si>
  <si>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</si>
  <si>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</si>
  <si>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</si>
  <si>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</si>
  <si>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</si>
  <si>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</si>
  <si>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</si>
  <si>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</si>
  <si>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</si>
  <si>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</si>
  <si>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</si>
  <si>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</si>
  <si>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</si>
  <si>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</si>
  <si>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</si>
  <si>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</si>
  <si>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</si>
  <si>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</si>
  <si>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</si>
  <si>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</si>
  <si>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</si>
  <si>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</si>
  <si>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</si>
  <si>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</si>
  <si>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</si>
  <si>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</si>
  <si>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</si>
  <si>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</si>
  <si>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</si>
  <si>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</si>
  <si>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</si>
  <si>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</si>
  <si>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</si>
  <si>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</si>
  <si>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</si>
  <si>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</si>
  <si>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</si>
  <si>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</si>
  <si>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</si>
  <si>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</si>
  <si>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</si>
  <si>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</si>
  <si>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</si>
  <si>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</si>
  <si>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</si>
  <si>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</si>
  <si>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</si>
  <si>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</si>
  <si>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</si>
  <si>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</si>
  <si>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</si>
  <si>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</si>
  <si>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</si>
  <si>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</si>
  <si>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</si>
  <si>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</si>
  <si>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</si>
  <si>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</si>
  <si>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</si>
  <si>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</si>
  <si>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</si>
  <si>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</si>
  <si>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</si>
  <si>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</si>
  <si>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</si>
  <si>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</si>
  <si>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</si>
  <si>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</si>
  <si>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</si>
  <si>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</si>
  <si>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</si>
  <si>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</si>
  <si>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</si>
  <si>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</si>
  <si>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</si>
  <si>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</si>
  <si>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</si>
  <si>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</si>
  <si>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</si>
  <si>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</si>
  <si>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</si>
  <si>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</si>
  <si>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</si>
  <si>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</si>
  <si>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</si>
  <si>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</si>
  <si>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</si>
  <si>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</si>
  <si>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</si>
  <si>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</si>
  <si>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</si>
  <si>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</si>
  <si>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</si>
  <si>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</si>
  <si>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</si>
  <si>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</si>
  <si>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</si>
  <si>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</si>
  <si>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</si>
  <si>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</si>
  <si>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</si>
  <si>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</si>
  <si>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</si>
  <si>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</si>
  <si>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</si>
  <si>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</si>
  <si>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</si>
  <si>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</si>
  <si>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</si>
  <si>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</si>
  <si>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</si>
  <si>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</si>
  <si>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</si>
  <si>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</si>
  <si>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</si>
  <si>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</si>
  <si>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</si>
  <si>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</si>
  <si>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</si>
  <si>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</si>
  <si>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</si>
  <si>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</si>
  <si>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</si>
  <si>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</si>
  <si>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</si>
  <si>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</si>
  <si>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</si>
  <si>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</si>
  <si>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</si>
  <si>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</si>
  <si>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</si>
  <si>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</si>
  <si>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</si>
  <si>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</si>
  <si>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</si>
  <si>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</si>
  <si>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</si>
  <si>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</si>
  <si>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</si>
  <si>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</si>
  <si>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</si>
  <si>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</si>
  <si>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</si>
  <si>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</si>
  <si>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</si>
  <si>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</si>
  <si>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</si>
  <si>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</si>
  <si>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</si>
  <si>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</si>
  <si>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</si>
  <si>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</si>
  <si>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</si>
  <si>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</si>
  <si>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</si>
  <si>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</si>
  <si>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</si>
  <si>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</si>
  <si>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</si>
  <si>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</si>
  <si>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</si>
  <si>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</si>
  <si>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</si>
  <si>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</si>
  <si>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</si>
  <si>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</si>
  <si>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</si>
  <si>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</si>
  <si>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</si>
  <si>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</si>
  <si>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</si>
  <si>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</si>
  <si>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</si>
  <si>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</si>
  <si>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</si>
  <si>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</si>
  <si>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</si>
  <si>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</si>
  <si>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</si>
  <si>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</si>
  <si>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</si>
  <si>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</si>
  <si>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</si>
  <si>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</si>
  <si>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</si>
  <si>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</si>
  <si>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</si>
  <si>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</si>
  <si>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</si>
  <si>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</si>
  <si>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</si>
  <si>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</si>
  <si>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</si>
  <si>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</si>
  <si>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</si>
  <si>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</si>
  <si>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</si>
  <si>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</si>
  <si>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</si>
  <si>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</si>
  <si>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</si>
  <si>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</si>
  <si>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</si>
  <si>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</si>
  <si>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</si>
  <si>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</si>
  <si>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</si>
  <si>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</si>
  <si>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</si>
  <si>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</si>
  <si>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</si>
  <si>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</si>
  <si>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</si>
  <si>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</si>
  <si>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</si>
  <si>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</si>
  <si>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</si>
  <si>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</si>
  <si>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</si>
  <si>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</si>
  <si>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</si>
  <si>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</si>
  <si>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</si>
  <si>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</si>
  <si>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</si>
  <si>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</si>
  <si>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</si>
  <si>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</si>
  <si>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</si>
  <si>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</si>
  <si>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</si>
  <si>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</si>
  <si>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</si>
  <si>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</si>
  <si>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</si>
  <si>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</si>
  <si>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</si>
  <si>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</si>
  <si>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</si>
  <si>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</si>
  <si>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</si>
  <si>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</si>
  <si>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</si>
  <si>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</si>
  <si>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</si>
  <si>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</si>
  <si>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</si>
  <si>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</si>
  <si>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</si>
  <si>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</si>
  <si>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</si>
  <si>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</si>
  <si>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</si>
  <si>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</si>
  <si>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</si>
  <si>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</si>
  <si>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</si>
  <si>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</si>
  <si>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</si>
  <si>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</si>
  <si>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</si>
  <si>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</si>
  <si>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</si>
  <si>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</si>
  <si>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</si>
  <si>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</si>
  <si>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</si>
  <si>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</si>
  <si>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</si>
  <si>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</si>
  <si>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</si>
  <si>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</si>
  <si>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</si>
  <si>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</si>
  <si>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</si>
  <si>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</si>
  <si>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</si>
  <si>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</si>
  <si>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</si>
  <si>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</si>
  <si>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</si>
  <si>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</si>
  <si>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</si>
  <si>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</si>
  <si>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</si>
  <si>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</si>
  <si>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</si>
  <si>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</si>
  <si>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</si>
  <si>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</si>
  <si>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</si>
  <si>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</si>
  <si>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</si>
  <si>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</si>
  <si>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</si>
  <si>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</si>
  <si>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</si>
  <si>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</si>
  <si>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</si>
  <si>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</si>
  <si>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</si>
  <si>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</si>
  <si>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</si>
  <si>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</si>
  <si>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</si>
  <si>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</si>
  <si>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</si>
  <si>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</si>
  <si>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</si>
  <si>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</si>
  <si>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</si>
  <si>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</si>
  <si>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</si>
  <si>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</si>
  <si>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</si>
  <si>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</si>
  <si>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</si>
  <si>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</si>
  <si>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</si>
  <si>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</si>
  <si>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</si>
  <si>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</si>
  <si>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</si>
  <si>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</si>
  <si>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</si>
  <si>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</si>
  <si>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</si>
  <si>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</si>
  <si>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</si>
  <si>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</si>
  <si>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</si>
  <si>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</si>
  <si>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</si>
  <si>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</si>
  <si>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</si>
  <si>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</si>
  <si>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</si>
  <si>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</si>
  <si>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</si>
  <si>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</si>
  <si>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</si>
  <si>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</si>
  <si>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</si>
  <si>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</si>
  <si>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</si>
  <si>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</si>
  <si>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</si>
  <si>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</si>
  <si>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</si>
  <si>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</si>
  <si>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</si>
  <si>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</si>
  <si>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</si>
  <si>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</si>
  <si>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</si>
  <si>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</si>
  <si>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</si>
  <si>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</si>
  <si>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</si>
  <si>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</si>
  <si>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</si>
  <si>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</si>
  <si>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</si>
  <si>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</si>
  <si>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</si>
  <si>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</si>
  <si>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</si>
  <si>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</si>
  <si>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</si>
  <si>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</si>
  <si>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</si>
  <si>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</si>
  <si>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</si>
  <si>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</si>
  <si>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</si>
  <si>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</si>
  <si>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</si>
  <si>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</si>
  <si>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</si>
  <si>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</si>
  <si>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</si>
  <si>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</si>
  <si>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</si>
  <si>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</si>
  <si>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</si>
  <si>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</si>
  <si>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</si>
  <si>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</si>
  <si>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</si>
  <si>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</si>
  <si>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</si>
  <si>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</si>
  <si>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</si>
  <si>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</si>
  <si>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</si>
  <si>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</si>
  <si>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</si>
  <si>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</si>
  <si>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</si>
  <si>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</si>
  <si>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</si>
  <si>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</si>
  <si>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</si>
  <si>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</si>
  <si>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</si>
  <si>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</si>
  <si>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</si>
  <si>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</si>
  <si>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</si>
  <si>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</si>
  <si>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</si>
  <si>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</si>
  <si>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</si>
  <si>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</si>
  <si>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</si>
  <si>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</si>
  <si>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</si>
  <si>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</si>
  <si>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</si>
  <si>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</si>
  <si>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</si>
  <si>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</si>
  <si>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</si>
  <si>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</si>
  <si>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</si>
  <si>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</si>
  <si>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</si>
  <si>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</si>
  <si>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</si>
  <si>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</si>
  <si>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</si>
  <si>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</si>
  <si>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</si>
  <si>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</si>
  <si>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</si>
  <si>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</si>
  <si>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</si>
  <si>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</si>
  <si>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</si>
  <si>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</si>
  <si>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</si>
  <si>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</si>
  <si>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</si>
  <si>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</si>
  <si>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</si>
  <si>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</si>
  <si>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</si>
  <si>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</si>
  <si>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</si>
  <si>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</si>
  <si>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</si>
  <si>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</si>
  <si>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</si>
  <si>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</si>
  <si>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</si>
  <si>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</si>
  <si>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</si>
  <si>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</si>
  <si>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</si>
  <si>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</si>
  <si>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</si>
  <si>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</si>
  <si>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</si>
  <si>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</si>
  <si>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</si>
  <si>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</si>
  <si>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</si>
  <si>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</si>
  <si>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</si>
  <si>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</si>
  <si>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</si>
  <si>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</si>
  <si>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</si>
  <si>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</si>
  <si>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</si>
  <si>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</si>
  <si>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</si>
  <si>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</si>
  <si>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</si>
  <si>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</si>
  <si>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</si>
  <si>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</si>
  <si>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</si>
  <si>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</si>
  <si>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</si>
  <si>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</si>
  <si>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</si>
  <si>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</si>
  <si>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</si>
  <si>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</si>
  <si>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</si>
  <si>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</si>
  <si>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</si>
  <si>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</si>
  <si>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</si>
  <si>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</si>
  <si>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</si>
  <si>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</si>
  <si>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</si>
  <si>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</si>
  <si>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</si>
  <si>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</si>
  <si>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</si>
  <si>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</si>
  <si>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</si>
  <si>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</si>
  <si>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</si>
  <si>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</si>
  <si>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</si>
  <si>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</si>
  <si>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</si>
  <si>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</si>
  <si>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</si>
  <si>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</si>
  <si>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</si>
  <si>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</si>
  <si>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</si>
  <si>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</si>
  <si>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</si>
  <si>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</si>
  <si>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</si>
  <si>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</si>
  <si>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</si>
  <si>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</si>
  <si>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</si>
  <si>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</si>
  <si>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</si>
  <si>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</si>
  <si>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</si>
  <si>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</si>
  <si>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</si>
  <si>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</si>
  <si>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</si>
  <si>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</si>
  <si>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</si>
  <si>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</si>
  <si>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</si>
  <si>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</si>
  <si>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</si>
  <si>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</si>
  <si>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</si>
  <si>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</si>
  <si>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</si>
  <si>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</si>
  <si>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</si>
  <si>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</si>
  <si>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</si>
  <si>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</si>
  <si>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</si>
  <si>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</si>
  <si>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</si>
  <si>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</si>
  <si>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</si>
  <si>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</si>
  <si>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</si>
  <si>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</si>
  <si>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</si>
  <si>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</si>
  <si>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</si>
  <si>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</si>
  <si>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</si>
  <si>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</si>
  <si>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</si>
  <si>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</si>
  <si>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</si>
  <si>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</si>
  <si>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</si>
  <si>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</si>
  <si>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</si>
  <si>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</si>
  <si>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</si>
  <si>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</si>
  <si>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</si>
  <si>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</si>
  <si>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</si>
  <si>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</si>
  <si>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</si>
  <si>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</si>
  <si>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</si>
  <si>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</si>
  <si>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</si>
  <si>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</si>
  <si>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</si>
  <si>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</si>
  <si>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</si>
  <si>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</si>
  <si>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</si>
  <si>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</si>
  <si>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</si>
  <si>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</si>
  <si>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</si>
  <si>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</si>
  <si>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</si>
  <si>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</si>
  <si>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</si>
  <si>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</si>
  <si>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</si>
  <si>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</si>
  <si>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</si>
  <si>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</si>
  <si>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</si>
  <si>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</si>
  <si>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</si>
  <si>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</si>
  <si>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</si>
  <si>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</si>
  <si>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</si>
  <si>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</si>
  <si>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</si>
  <si>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</si>
  <si>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</si>
  <si>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</si>
  <si>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</si>
  <si>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</si>
  <si>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</si>
  <si>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</si>
  <si>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</si>
  <si>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</si>
  <si>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</si>
  <si>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</si>
  <si>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</si>
  <si>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</si>
  <si>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</si>
  <si>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</si>
  <si>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</si>
  <si>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</si>
  <si>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</si>
  <si>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</si>
  <si>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</si>
  <si>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</si>
  <si>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</si>
  <si>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</si>
  <si>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</si>
  <si>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</si>
  <si>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</si>
  <si>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</si>
  <si>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</si>
  <si>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</si>
  <si>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</si>
  <si>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</si>
  <si>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</si>
  <si>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</si>
  <si>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</si>
  <si>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</si>
  <si>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</si>
  <si>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</si>
  <si>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</si>
  <si>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</si>
  <si>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</si>
  <si>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</si>
  <si>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</si>
  <si>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</si>
  <si>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</si>
  <si>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</si>
  <si>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</si>
  <si>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</si>
  <si>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</si>
  <si>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</si>
  <si>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</si>
  <si>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</si>
  <si>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</si>
  <si>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</si>
  <si>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</si>
  <si>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</si>
  <si>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</si>
  <si>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</si>
  <si>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</si>
  <si>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</si>
  <si>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</si>
  <si>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</si>
  <si>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</si>
  <si>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</si>
  <si>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</si>
  <si>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</si>
  <si>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</si>
  <si>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</si>
  <si>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</si>
  <si>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</si>
  <si>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</si>
  <si>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</si>
  <si>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</si>
  <si>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</si>
  <si>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</si>
  <si>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</si>
  <si>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</si>
  <si>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</si>
  <si>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</si>
  <si>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</si>
  <si>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</si>
  <si>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</si>
  <si>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</si>
  <si>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</si>
  <si>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</si>
  <si>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</si>
  <si>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</si>
  <si>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</si>
  <si>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</si>
  <si>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</si>
  <si>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</si>
  <si>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</si>
  <si>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</si>
  <si>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</si>
  <si>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</si>
  <si>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</si>
  <si>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</si>
  <si>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</si>
  <si>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</si>
  <si>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</si>
  <si>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</si>
  <si>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</si>
  <si>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</si>
  <si>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</si>
  <si>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</si>
  <si>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</si>
  <si>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</si>
  <si>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</si>
  <si>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</si>
  <si>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</si>
  <si>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</si>
  <si>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</si>
  <si>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</si>
  <si>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</si>
  <si>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</si>
  <si>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</si>
  <si>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</si>
  <si>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</si>
  <si>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</si>
  <si>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</si>
  <si>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</si>
  <si>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</si>
  <si>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</si>
  <si>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</si>
  <si>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</si>
  <si>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</si>
  <si>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</si>
  <si>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</si>
  <si>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</si>
  <si>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</si>
  <si>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</si>
  <si>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</si>
  <si>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</si>
  <si>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</si>
  <si>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</si>
  <si>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</si>
  <si>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</si>
  <si>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</si>
  <si>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</si>
  <si>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</si>
  <si>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</si>
  <si>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</si>
  <si>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</si>
  <si>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</si>
  <si>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</si>
  <si>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</si>
  <si>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</si>
  <si>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</si>
  <si>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</si>
  <si>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</si>
  <si>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</si>
  <si>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</si>
  <si>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</si>
  <si>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</si>
  <si>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</si>
  <si>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</si>
  <si>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</si>
  <si>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</si>
  <si>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</si>
  <si>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</si>
  <si>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</si>
  <si>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</si>
  <si>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</si>
  <si>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</si>
  <si>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</si>
  <si>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</si>
  <si>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</si>
  <si>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</si>
  <si>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</si>
  <si>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</si>
  <si>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</si>
  <si>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</si>
  <si>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</si>
  <si>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</si>
  <si>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</si>
  <si>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</si>
  <si>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</si>
  <si>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</si>
  <si>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</si>
  <si>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</si>
  <si>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</si>
  <si>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</si>
  <si>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</si>
  <si>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</si>
  <si>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</si>
  <si>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</si>
  <si>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</si>
  <si>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</si>
  <si>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</si>
  <si>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</si>
  <si>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</si>
  <si>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</si>
  <si>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</si>
  <si>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</si>
  <si>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</si>
  <si>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</si>
  <si>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</si>
  <si>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</si>
  <si>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</si>
  <si>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</si>
  <si>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</si>
  <si>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</si>
  <si>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</si>
  <si>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</si>
  <si>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</si>
  <si>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</si>
  <si>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</si>
  <si>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</si>
  <si>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</si>
  <si>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</si>
  <si>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</si>
  <si>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</si>
  <si>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</si>
  <si>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</si>
  <si>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</si>
  <si>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</si>
  <si>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</si>
  <si>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</si>
  <si>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</si>
  <si>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</si>
  <si>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</si>
  <si>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</si>
  <si>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</si>
  <si>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</si>
  <si>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</si>
  <si>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</si>
  <si>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</si>
  <si>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</si>
  <si>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</si>
  <si>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</si>
  <si>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</si>
  <si>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</si>
  <si>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</si>
  <si>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</si>
  <si>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</si>
  <si>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</si>
  <si>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</si>
  <si>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</si>
  <si>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</si>
  <si>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</si>
  <si>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</si>
  <si>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</si>
  <si>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</si>
  <si>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</si>
  <si>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</si>
  <si>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</si>
  <si>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</si>
  <si>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</si>
  <si>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</si>
  <si>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</si>
  <si>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</si>
  <si>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</si>
  <si>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</si>
  <si>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</si>
  <si>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</si>
  <si>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</si>
  <si>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</si>
  <si>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</si>
  <si>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</si>
  <si>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</si>
  <si>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</si>
  <si>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</si>
  <si>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</si>
  <si>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</si>
  <si>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</si>
  <si>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</si>
  <si>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</si>
  <si>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</si>
  <si>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</si>
  <si>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</si>
  <si>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</si>
  <si>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</si>
  <si>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</si>
  <si>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</si>
  <si>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</si>
  <si>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</si>
  <si>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</si>
  <si>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</si>
  <si>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</si>
  <si>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</si>
  <si>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</si>
  <si>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</si>
  <si>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</si>
  <si>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</si>
  <si>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</si>
  <si>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</si>
  <si>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</si>
  <si>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</si>
  <si>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</si>
  <si>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</si>
  <si>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</si>
  <si>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</si>
  <si>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</si>
  <si>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</si>
  <si>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</si>
  <si>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</si>
  <si>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</si>
  <si>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</si>
  <si>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</si>
  <si>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</si>
  <si>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</si>
  <si>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</si>
  <si>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</si>
  <si>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</si>
  <si>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</si>
  <si>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</si>
  <si>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</si>
  <si>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</si>
  <si>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</si>
  <si>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</si>
  <si>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</si>
  <si>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</si>
  <si>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</si>
  <si>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</si>
  <si>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</si>
  <si>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</si>
  <si>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</si>
  <si>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</si>
  <si>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</si>
  <si>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</si>
  <si>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</si>
  <si>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</si>
  <si>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</si>
  <si>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</si>
  <si>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</si>
  <si>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</si>
  <si>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</si>
  <si>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</si>
  <si>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</si>
  <si>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</si>
  <si>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</si>
  <si>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</si>
  <si>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</si>
  <si>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</si>
  <si>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</si>
  <si>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</si>
  <si>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</si>
  <si>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</si>
  <si>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</si>
  <si>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</si>
  <si>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</si>
  <si>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</si>
  <si>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</si>
  <si>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</si>
  <si>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</si>
  <si>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</si>
  <si>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</si>
  <si>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</si>
  <si>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</si>
  <si>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</si>
  <si>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</si>
  <si>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</si>
  <si>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</si>
  <si>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</si>
  <si>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</si>
  <si>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</si>
  <si>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</si>
  <si>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</si>
  <si>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</si>
  <si>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</si>
  <si>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</si>
  <si>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</si>
  <si>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</si>
  <si>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</si>
  <si>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</si>
  <si>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</si>
  <si>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</si>
  <si>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</si>
  <si>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</si>
  <si>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</si>
  <si>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</si>
  <si>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</si>
  <si>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</si>
  <si>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</si>
  <si>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</si>
  <si>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</si>
  <si>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</si>
  <si>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</si>
  <si>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</si>
  <si>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</si>
  <si>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</si>
  <si>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</si>
  <si>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</si>
  <si>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</si>
  <si>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</si>
  <si>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</si>
  <si>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</si>
  <si>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</si>
  <si>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</si>
  <si>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</si>
  <si>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</si>
  <si>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</si>
  <si>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</si>
  <si>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</si>
  <si>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</si>
  <si>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</si>
  <si>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</si>
  <si>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</si>
  <si>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</si>
  <si>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</si>
  <si>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</si>
  <si>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</si>
  <si>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</si>
  <si>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</si>
  <si>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</si>
  <si>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</si>
  <si>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</si>
  <si>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</si>
  <si>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</si>
  <si>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</si>
  <si>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</si>
  <si>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</si>
  <si>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</si>
  <si>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</si>
  <si>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</si>
  <si>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</si>
  <si>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</si>
  <si>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</si>
  <si>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</si>
  <si>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</si>
  <si>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</si>
  <si>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</si>
  <si>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</si>
  <si>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</si>
  <si>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</si>
  <si>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</si>
  <si>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</si>
  <si>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</si>
  <si>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</si>
  <si>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</si>
  <si>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</si>
  <si>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</si>
  <si>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</si>
  <si>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</si>
  <si>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</si>
  <si>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</si>
  <si>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</si>
  <si>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</si>
  <si>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</si>
  <si>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</si>
  <si>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</si>
  <si>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</si>
  <si>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</si>
  <si>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</si>
  <si>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</si>
  <si>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</si>
  <si>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</si>
  <si>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</si>
  <si>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</si>
  <si>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</si>
  <si>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</si>
  <si>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</si>
  <si>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</si>
  <si>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</si>
  <si>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</si>
  <si>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</si>
  <si>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</si>
  <si>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</si>
  <si>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</si>
  <si>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</si>
  <si>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</si>
  <si>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</si>
  <si>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</si>
  <si>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</si>
  <si>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</si>
  <si>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</si>
  <si>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</si>
  <si>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</si>
  <si>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</si>
  <si>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</si>
  <si>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</si>
  <si>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</si>
  <si>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</si>
  <si>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</si>
  <si>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</si>
  <si>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</si>
  <si>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</si>
  <si>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</si>
  <si>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</si>
  <si>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</si>
  <si>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</si>
  <si>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</si>
  <si>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</si>
  <si>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</si>
  <si>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</si>
  <si>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</si>
  <si>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</si>
  <si>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</si>
  <si>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</si>
  <si>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</si>
  <si>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</si>
  <si>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</si>
  <si>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</si>
  <si>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</si>
  <si>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</si>
  <si>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</si>
  <si>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</si>
  <si>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</si>
  <si>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</si>
  <si>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</si>
  <si>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</si>
  <si>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</si>
  <si>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</si>
  <si>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</si>
  <si>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</si>
  <si>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</si>
  <si>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</si>
  <si>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</si>
  <si>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</si>
  <si>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</si>
  <si>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</si>
  <si>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</si>
  <si>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</si>
  <si>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</si>
  <si>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</si>
  <si>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</si>
  <si>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</si>
  <si>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</si>
  <si>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</si>
  <si>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</si>
  <si>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</si>
  <si>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</si>
  <si>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</si>
  <si>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</si>
  <si>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</si>
  <si>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</si>
  <si>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</si>
  <si>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</si>
  <si>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</si>
  <si>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</si>
  <si>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</si>
  <si>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</si>
  <si>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</si>
  <si>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</si>
  <si>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</si>
  <si>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</si>
  <si>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</si>
  <si>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</si>
  <si>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</si>
  <si>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</si>
  <si>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</si>
  <si>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</si>
  <si>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</si>
  <si>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</si>
  <si>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</si>
  <si>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</si>
  <si>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</si>
  <si>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</si>
  <si>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</si>
  <si>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</si>
  <si>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</si>
  <si>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</si>
  <si>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</si>
  <si>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</si>
  <si>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</si>
  <si>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</si>
  <si>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</si>
  <si>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</si>
  <si>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</si>
  <si>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</si>
  <si>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</si>
  <si>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</si>
  <si>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</si>
  <si>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</si>
  <si>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</si>
  <si>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</si>
  <si>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</si>
  <si>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</si>
  <si>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</si>
  <si>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</si>
  <si>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</si>
  <si>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</si>
  <si>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</si>
  <si>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</si>
  <si>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</si>
  <si>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</si>
  <si>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</si>
  <si>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</si>
  <si>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</si>
  <si>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</si>
  <si>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</si>
  <si>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</si>
  <si>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</si>
  <si>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</si>
  <si>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</si>
  <si>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</si>
  <si>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</si>
  <si>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</si>
  <si>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</si>
  <si>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</si>
  <si>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</si>
  <si>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</si>
  <si>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</si>
  <si>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</si>
  <si>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</si>
  <si>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</si>
  <si>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</si>
  <si>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</si>
  <si>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</si>
  <si>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</si>
  <si>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</si>
  <si>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</si>
  <si>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</si>
  <si>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</si>
  <si>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</si>
  <si>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</si>
  <si>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</si>
  <si>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</si>
  <si>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</si>
  <si>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</si>
  <si>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</si>
  <si>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</si>
  <si>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</si>
  <si>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</si>
  <si>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</si>
  <si>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</si>
  <si>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</si>
  <si>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</si>
  <si>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</si>
  <si>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</si>
  <si>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</si>
  <si>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</si>
  <si>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</si>
  <si>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</si>
  <si>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</si>
  <si>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</si>
  <si>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</si>
  <si>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</si>
  <si>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</si>
  <si>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</si>
  <si>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</si>
  <si>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</si>
  <si>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</si>
  <si>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</si>
  <si>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</si>
  <si>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</si>
  <si>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</si>
  <si>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</si>
  <si>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</si>
  <si>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</si>
  <si>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</si>
  <si>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</si>
  <si>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</si>
  <si>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</si>
  <si>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</si>
  <si>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</si>
  <si>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</si>
  <si>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</si>
  <si>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</si>
  <si>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</si>
  <si>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</si>
  <si>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</si>
  <si>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</si>
  <si>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</si>
  <si>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</si>
  <si>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</si>
  <si>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</si>
  <si>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</si>
  <si>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</si>
  <si>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</si>
  <si>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</si>
  <si>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</si>
  <si>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</si>
  <si>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</si>
  <si>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</si>
  <si>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</si>
  <si>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</si>
  <si>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</si>
  <si>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</si>
  <si>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</si>
  <si>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</si>
  <si>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</si>
  <si>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</si>
  <si>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</si>
  <si>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</si>
  <si>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</si>
  <si>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</si>
  <si>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</si>
  <si>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</si>
  <si>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</si>
  <si>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</si>
  <si>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</si>
  <si>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</si>
  <si>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</si>
  <si>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</si>
  <si>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</si>
  <si>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</si>
  <si>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</si>
  <si>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</si>
  <si>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</si>
  <si>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</si>
  <si>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</si>
  <si>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</si>
  <si>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</si>
  <si>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</si>
  <si>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</si>
  <si>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</si>
  <si>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</si>
  <si>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</si>
  <si>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</si>
  <si>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</si>
  <si>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</si>
  <si>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</si>
  <si>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</si>
  <si>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</si>
  <si>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</si>
  <si>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</si>
  <si>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</si>
  <si>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</si>
  <si>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</si>
  <si>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</si>
  <si>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</si>
  <si>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</si>
  <si>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</si>
  <si>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</si>
  <si>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</si>
  <si>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</si>
  <si>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</si>
  <si>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</si>
  <si>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</si>
  <si>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</si>
  <si>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</si>
  <si>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</si>
  <si>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</si>
  <si>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</si>
  <si>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</si>
  <si>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</si>
  <si>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</si>
  <si>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</si>
  <si>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</si>
  <si>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</si>
  <si>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</si>
  <si>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</si>
  <si>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</si>
  <si>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</si>
  <si>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</si>
  <si>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</si>
  <si>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</si>
  <si>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</si>
  <si>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</si>
  <si>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</si>
  <si>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</si>
  <si>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</si>
  <si>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</si>
  <si>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</si>
  <si>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</si>
  <si>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</si>
  <si>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</si>
  <si>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</si>
  <si>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</si>
  <si>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</si>
  <si>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</si>
  <si>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</si>
  <si>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</si>
  <si>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</si>
  <si>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</si>
  <si>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</si>
  <si>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</si>
  <si>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</si>
  <si>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</si>
  <si>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</si>
  <si>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</si>
  <si>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</si>
  <si>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</si>
  <si>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</si>
  <si>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</si>
  <si>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</si>
  <si>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</si>
  <si>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</si>
  <si>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</si>
  <si>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</si>
  <si>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</si>
  <si>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</si>
  <si>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</si>
  <si>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</si>
  <si>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</si>
  <si>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</si>
  <si>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</si>
  <si>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</si>
  <si>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</si>
  <si>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</si>
  <si>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</si>
  <si>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</si>
  <si>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</si>
  <si>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</si>
  <si>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</si>
  <si>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</si>
  <si>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</si>
  <si>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</si>
  <si>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</si>
  <si>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</si>
  <si>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</si>
  <si>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</si>
  <si>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</si>
  <si>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</si>
  <si>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</si>
  <si>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</si>
  <si>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</si>
  <si>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</si>
  <si>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</si>
  <si>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</si>
  <si>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</si>
  <si>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</si>
  <si>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</si>
  <si>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</si>
  <si>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</si>
  <si>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</si>
  <si>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</si>
  <si>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</si>
  <si>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</si>
  <si>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</si>
  <si>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</si>
  <si>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</si>
  <si>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</si>
  <si>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</si>
  <si>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</si>
  <si>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</si>
  <si>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</si>
  <si>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</si>
  <si>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</si>
  <si>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</si>
  <si>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</si>
  <si>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</si>
  <si>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</si>
  <si>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</si>
  <si>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</si>
  <si>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</si>
  <si>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</si>
  <si>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</si>
  <si>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</si>
  <si>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</si>
  <si>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</si>
  <si>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</si>
  <si>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</si>
  <si>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</si>
  <si>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</si>
  <si>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</si>
  <si>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</si>
  <si>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</si>
  <si>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</si>
  <si>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</si>
  <si>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</si>
  <si>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</si>
  <si>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</si>
  <si>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</si>
  <si>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</si>
  <si>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</si>
  <si>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</si>
  <si>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</si>
  <si>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</si>
  <si>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</si>
  <si>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</si>
  <si>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</si>
  <si>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</si>
  <si>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</si>
  <si>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</si>
  <si>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</si>
  <si>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</si>
  <si>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</si>
  <si>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</si>
  <si>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</si>
  <si>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</si>
  <si>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</si>
  <si>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</si>
  <si>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</si>
  <si>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</si>
  <si>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</si>
  <si>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</si>
  <si>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</si>
  <si>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</si>
  <si>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</si>
  <si>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</si>
  <si>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</si>
  <si>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</si>
  <si>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</si>
  <si>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</si>
  <si>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</si>
  <si>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</si>
  <si>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</si>
  <si>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</si>
  <si>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</si>
  <si>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</si>
  <si>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</si>
  <si>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</si>
  <si>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</si>
  <si>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</si>
  <si>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</si>
  <si>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</si>
  <si>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</si>
  <si>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</si>
  <si>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</si>
  <si>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</si>
  <si>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</si>
  <si>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</si>
  <si>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</si>
  <si>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</si>
  <si>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</si>
  <si>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</si>
  <si>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</si>
  <si>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</si>
  <si>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</si>
  <si>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</si>
  <si>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</si>
  <si>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</si>
  <si>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</si>
  <si>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</si>
  <si>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</si>
  <si>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</si>
  <si>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</si>
  <si>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</si>
  <si>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</si>
  <si>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</si>
  <si>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</si>
  <si>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</si>
  <si>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</si>
  <si>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</si>
  <si>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</si>
  <si>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</si>
  <si>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</si>
  <si>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</si>
  <si>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</si>
  <si>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</si>
  <si>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</si>
  <si>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</si>
  <si>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</si>
  <si>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</si>
  <si>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</si>
  <si>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</si>
  <si>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</si>
  <si>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</si>
  <si>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</si>
  <si>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</si>
  <si>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</si>
  <si>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</si>
  <si>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</si>
  <si>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</si>
  <si>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</si>
  <si>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</si>
  <si>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</si>
  <si>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</si>
  <si>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</si>
  <si>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</si>
  <si>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</si>
  <si>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</si>
  <si>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</si>
  <si>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</si>
  <si>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</si>
  <si>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</si>
  <si>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</si>
  <si>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</si>
  <si>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</si>
  <si>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</si>
  <si>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</si>
  <si>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</si>
  <si>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</si>
  <si>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</si>
  <si>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</si>
  <si>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</si>
  <si>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</si>
  <si>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</si>
  <si>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</si>
  <si>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</si>
  <si>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</si>
  <si>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</si>
  <si>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</si>
  <si>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</si>
  <si>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</si>
  <si>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</si>
  <si>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</si>
  <si>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</si>
  <si>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</si>
  <si>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</si>
  <si>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</si>
  <si>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</si>
  <si>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</si>
  <si>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</si>
  <si>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</si>
  <si>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</si>
  <si>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</si>
  <si>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</si>
  <si>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</si>
  <si>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</si>
  <si>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</si>
  <si>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</si>
  <si>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</si>
  <si>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</si>
  <si>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</si>
  <si>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</si>
  <si>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</si>
  <si>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</si>
  <si>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</si>
  <si>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</si>
  <si>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</si>
  <si>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</si>
  <si>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</si>
  <si>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</si>
  <si>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</si>
  <si>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</si>
  <si>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</si>
  <si>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</si>
  <si>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</si>
  <si>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</si>
  <si>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</si>
  <si>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</si>
  <si>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</si>
  <si>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</si>
  <si>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</si>
  <si>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</si>
  <si>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</si>
  <si>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</si>
  <si>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</si>
  <si>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</si>
  <si>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</si>
  <si>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</si>
  <si>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</si>
  <si>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</si>
  <si>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</si>
  <si>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</si>
  <si>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</si>
  <si>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</si>
  <si>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</si>
  <si>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</si>
  <si>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</si>
  <si>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</si>
  <si>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</si>
  <si>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</si>
  <si>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</si>
  <si>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</si>
  <si>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</si>
  <si>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</si>
  <si>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</si>
  <si>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</si>
  <si>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</si>
  <si>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</si>
  <si>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</si>
  <si>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</si>
  <si>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</si>
  <si>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</si>
  <si>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</si>
  <si>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</si>
  <si>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</si>
  <si>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</si>
  <si>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</si>
  <si>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</si>
  <si>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</si>
  <si>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</si>
  <si>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</si>
  <si>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</si>
  <si>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</si>
  <si>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</si>
  <si>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</si>
  <si>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</si>
  <si>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</si>
  <si>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</si>
  <si>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</si>
  <si>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</si>
  <si>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</si>
  <si>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</si>
  <si>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</si>
  <si>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</si>
  <si>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</si>
  <si>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</si>
  <si>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</si>
  <si>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</si>
  <si>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</si>
  <si>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</si>
  <si>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</si>
  <si>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</si>
  <si>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</si>
  <si>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</si>
  <si>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</si>
  <si>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</si>
  <si>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</si>
  <si>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</si>
  <si>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</si>
  <si>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</si>
  <si>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</si>
  <si>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</si>
  <si>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</si>
  <si>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</si>
  <si>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</si>
  <si>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</si>
  <si>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</si>
  <si>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</si>
  <si>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</si>
  <si>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</si>
  <si>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</si>
  <si>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</si>
  <si>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</si>
  <si>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</si>
  <si>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</si>
  <si>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</si>
  <si>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</si>
  <si>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</si>
  <si>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</si>
  <si>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</si>
  <si>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</si>
  <si>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</si>
  <si>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</si>
  <si>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</si>
  <si>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</si>
  <si>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</si>
  <si>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</si>
  <si>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</si>
  <si>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</si>
  <si>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</si>
  <si>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</si>
  <si>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</si>
  <si>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</si>
  <si>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</si>
  <si>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</si>
  <si>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</si>
  <si>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</si>
  <si>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</si>
  <si>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</si>
  <si>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</si>
  <si>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</si>
  <si>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</si>
  <si>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</si>
  <si>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</si>
  <si>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</si>
  <si>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</si>
  <si>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</si>
  <si>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</si>
  <si>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</si>
  <si>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</si>
  <si>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</si>
  <si>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</si>
  <si>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</si>
  <si>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</si>
  <si>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</si>
  <si>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</si>
  <si>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</si>
  <si>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</si>
  <si>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</si>
  <si>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</si>
  <si>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</si>
  <si>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</si>
  <si>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</si>
  <si>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</si>
  <si>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</si>
  <si>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</si>
  <si>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</si>
  <si>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</si>
  <si>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</si>
  <si>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</si>
  <si>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</si>
  <si>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</si>
  <si>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</si>
  <si>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</si>
  <si>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</si>
  <si>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</si>
  <si>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</si>
  <si>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</si>
  <si>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</si>
  <si>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</si>
  <si>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</si>
  <si>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</si>
  <si>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</si>
  <si>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</si>
  <si>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</si>
  <si>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</si>
  <si>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</si>
  <si>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</si>
  <si>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</si>
  <si>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</si>
  <si>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</si>
  <si>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</si>
  <si>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</si>
  <si>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</si>
  <si>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</si>
  <si>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</si>
  <si>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</si>
  <si>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</si>
  <si>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</si>
  <si>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</si>
  <si>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</si>
  <si>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</si>
  <si>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</si>
  <si>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</si>
  <si>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</si>
  <si>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</si>
  <si>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</si>
  <si>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</si>
  <si>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</si>
  <si>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</si>
  <si>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</si>
  <si>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</si>
  <si>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</si>
  <si>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</si>
  <si>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</si>
  <si>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</si>
  <si>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</si>
  <si>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</si>
  <si>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</si>
  <si>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</si>
  <si>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</si>
  <si>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</si>
  <si>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</si>
  <si>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</si>
  <si>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</si>
  <si>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</si>
  <si>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</si>
  <si>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</si>
  <si>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</si>
  <si>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</si>
  <si>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</si>
  <si>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</si>
  <si>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</si>
  <si>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</si>
  <si>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</si>
  <si>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</si>
  <si>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</si>
  <si>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</si>
  <si>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</si>
  <si>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</si>
  <si>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</si>
  <si>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</si>
  <si>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</si>
  <si>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</si>
  <si>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</si>
  <si>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</si>
  <si>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</si>
  <si>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</si>
  <si>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</si>
  <si>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</si>
  <si>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</si>
  <si>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</si>
  <si>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</si>
  <si>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</si>
  <si>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</si>
  <si>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</si>
  <si>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</si>
  <si>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</si>
  <si>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</si>
  <si>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</si>
  <si>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</si>
  <si>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</si>
  <si>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</si>
  <si>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</si>
  <si>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</si>
  <si>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</si>
  <si>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</si>
  <si>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</si>
  <si>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</si>
  <si>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</si>
  <si>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</si>
  <si>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</si>
  <si>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</si>
  <si>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</si>
  <si>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</si>
  <si>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</si>
  <si>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</si>
  <si>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</si>
  <si>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</si>
  <si>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</si>
  <si>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</si>
  <si>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</si>
  <si>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</si>
  <si>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</si>
  <si>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</si>
  <si>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</si>
  <si>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</si>
  <si>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</si>
  <si>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</si>
  <si>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</si>
  <si>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</si>
  <si>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</si>
  <si>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</si>
  <si>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</si>
  <si>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</si>
  <si>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</si>
  <si>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</si>
  <si>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</si>
  <si>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</si>
  <si>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</si>
  <si>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</si>
  <si>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</si>
  <si>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</si>
  <si>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</si>
  <si>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</si>
  <si>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</si>
  <si>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</si>
  <si>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</si>
  <si>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</si>
  <si>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</si>
  <si>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</si>
  <si>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</si>
  <si>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</si>
  <si>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</si>
  <si>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</si>
  <si>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</si>
  <si>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</si>
  <si>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</si>
  <si>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</si>
  <si>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</si>
  <si>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</si>
  <si>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</si>
  <si>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</si>
  <si>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</si>
  <si>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</si>
  <si>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</si>
  <si>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</si>
  <si>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</si>
  <si>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</si>
  <si>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</si>
  <si>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</si>
  <si>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</si>
  <si>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</si>
  <si>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</si>
  <si>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</si>
  <si>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</si>
  <si>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</si>
  <si>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</si>
  <si>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</si>
  <si>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</si>
  <si>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</si>
  <si>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</si>
  <si>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</si>
  <si>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</si>
  <si>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</si>
  <si>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</si>
  <si>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</si>
  <si>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</si>
  <si>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</si>
  <si>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</si>
  <si>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</si>
  <si>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</si>
  <si>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</si>
  <si>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</si>
  <si>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</si>
  <si>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</si>
  <si>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</si>
  <si>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</si>
  <si>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</si>
  <si>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</si>
  <si>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</si>
  <si>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</si>
  <si>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</si>
  <si>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</si>
  <si>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</si>
  <si>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</si>
  <si>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</si>
  <si>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</si>
  <si>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</si>
  <si>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</si>
  <si>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</si>
  <si>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</si>
  <si>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</si>
  <si>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</si>
  <si>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</si>
  <si>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</si>
  <si>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</si>
  <si>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</si>
  <si>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</si>
  <si>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</si>
  <si>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</si>
  <si>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</si>
  <si>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</si>
  <si>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</si>
  <si>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</si>
  <si>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</si>
  <si>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</si>
  <si>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</si>
  <si>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</si>
  <si>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</si>
  <si>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</si>
  <si>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</si>
  <si>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</si>
  <si>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</si>
  <si>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</si>
  <si>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</si>
  <si>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</si>
  <si>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</si>
  <si>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</si>
  <si>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</si>
  <si>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</si>
  <si>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</si>
  <si>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</si>
  <si>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</si>
  <si>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</si>
  <si>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</si>
  <si>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</si>
  <si>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</si>
  <si>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</si>
  <si>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</si>
  <si>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</si>
  <si>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</si>
  <si>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</si>
  <si>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</si>
  <si>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</si>
  <si>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</si>
  <si>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</si>
  <si>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</si>
  <si>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</si>
  <si>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</si>
  <si>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</si>
  <si>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</si>
  <si>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</si>
  <si>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</si>
  <si>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</si>
  <si>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</si>
  <si>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</si>
  <si>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</si>
  <si>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</si>
  <si>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</si>
  <si>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</si>
  <si>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</si>
  <si>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</si>
  <si>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</si>
  <si>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</si>
  <si>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</si>
  <si>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</si>
  <si>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</si>
  <si>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</si>
  <si>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</si>
  <si>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</si>
  <si>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</si>
  <si>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</si>
  <si>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</si>
  <si>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</si>
  <si>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</si>
  <si>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</si>
  <si>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</si>
  <si>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</si>
  <si>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</si>
  <si>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</si>
  <si>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</si>
  <si>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</si>
  <si>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</si>
  <si>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</si>
  <si>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</si>
  <si>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</si>
  <si>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</si>
  <si>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</si>
  <si>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</si>
  <si>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</si>
  <si>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</si>
  <si>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</si>
  <si>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</si>
  <si>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</si>
  <si>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</si>
  <si>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</si>
  <si>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</si>
  <si>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</si>
  <si>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</si>
  <si>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</si>
  <si>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</si>
  <si>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</si>
  <si>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</si>
  <si>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</si>
  <si>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</si>
  <si>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</si>
  <si>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</si>
  <si>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</si>
  <si>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</si>
  <si>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</si>
  <si>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</si>
  <si>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</si>
  <si>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</si>
  <si>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</si>
  <si>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</si>
  <si>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</si>
  <si>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</si>
  <si>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</si>
  <si>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</si>
  <si>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</si>
  <si>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</si>
  <si>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</si>
  <si>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</si>
  <si>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</si>
  <si>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</si>
  <si>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</si>
  <si>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</si>
  <si>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</si>
  <si>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</si>
  <si>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</si>
  <si>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</si>
  <si>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</si>
  <si>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</si>
  <si>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</si>
  <si>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</si>
  <si>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</si>
  <si>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</si>
  <si>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</si>
  <si>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</si>
  <si>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</si>
  <si>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</si>
  <si>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</si>
  <si>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</si>
  <si>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</si>
  <si>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</si>
  <si>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</si>
  <si>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</si>
  <si>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</si>
  <si>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</si>
  <si>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</si>
  <si>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</si>
  <si>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</si>
  <si>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</si>
  <si>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</si>
  <si>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</si>
  <si>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</si>
  <si>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</si>
  <si>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</si>
  <si>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</si>
  <si>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</si>
  <si>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</si>
  <si>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</si>
  <si>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</si>
  <si>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</si>
  <si>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</si>
  <si>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</si>
  <si>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</si>
  <si>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</si>
  <si>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</si>
  <si>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</si>
  <si>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</si>
  <si>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</si>
  <si>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</si>
  <si>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</si>
  <si>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</si>
  <si>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</si>
  <si>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</si>
  <si>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</si>
  <si>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</si>
  <si>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</si>
  <si>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</si>
  <si>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</si>
  <si>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</si>
  <si>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</si>
  <si>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</si>
  <si>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</si>
  <si>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</si>
  <si>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</si>
  <si>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</si>
  <si>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</si>
  <si>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</si>
  <si>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</si>
  <si>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</si>
  <si>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</si>
  <si>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</si>
  <si>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</si>
  <si>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</si>
  <si>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</si>
  <si>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</si>
  <si>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</si>
  <si>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</si>
  <si>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</si>
  <si>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</si>
  <si>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</si>
  <si>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</si>
  <si>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</si>
  <si>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</si>
  <si>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</si>
  <si>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</si>
  <si>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</si>
  <si>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</si>
  <si>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</si>
  <si>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</si>
  <si>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</si>
  <si>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</si>
  <si>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</si>
  <si>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</si>
  <si>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</si>
  <si>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</si>
  <si>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</si>
  <si>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</si>
  <si>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</si>
  <si>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</si>
  <si>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</si>
  <si>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</si>
  <si>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</si>
  <si>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</si>
  <si>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</si>
  <si>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</si>
  <si>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</si>
  <si>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</si>
  <si>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</si>
  <si>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</si>
  <si>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</si>
  <si>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</si>
  <si>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</si>
  <si>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</si>
  <si>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</si>
  <si>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</si>
  <si>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</si>
  <si>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</si>
  <si>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</si>
  <si>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</si>
  <si>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</si>
  <si>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</si>
  <si>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</si>
  <si>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</si>
  <si>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</si>
  <si>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</si>
  <si>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</si>
  <si>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</si>
  <si>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</si>
  <si>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</si>
  <si>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</si>
  <si>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</si>
  <si>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</si>
  <si>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</si>
  <si>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</si>
  <si>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</si>
  <si>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</si>
  <si>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</si>
  <si>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</si>
  <si>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</si>
  <si>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</si>
  <si>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</si>
  <si>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</si>
  <si>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</si>
  <si>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</si>
  <si>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</si>
  <si>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</si>
  <si>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</si>
  <si>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</si>
  <si>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</si>
  <si>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</si>
  <si>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</si>
  <si>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</si>
  <si>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</si>
  <si>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</si>
  <si>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</si>
  <si>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</si>
  <si>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</si>
  <si>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</si>
  <si>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</si>
  <si>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</si>
  <si>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</si>
  <si>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</si>
  <si>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</si>
  <si>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</si>
  <si>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</si>
  <si>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</si>
  <si>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</si>
  <si>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</si>
  <si>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</si>
  <si>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</si>
  <si>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</si>
  <si>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</si>
  <si>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</si>
  <si>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</si>
  <si>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</si>
  <si>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</si>
  <si>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</si>
  <si>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</si>
  <si>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</si>
  <si>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</si>
  <si>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</si>
  <si>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</si>
  <si>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</si>
  <si>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</si>
  <si>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</si>
  <si>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</si>
  <si>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</si>
  <si>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</si>
  <si>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</si>
  <si>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</si>
  <si>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</si>
  <si>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</si>
  <si>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</si>
  <si>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</si>
  <si>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</si>
  <si>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</si>
  <si>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</si>
  <si>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</si>
  <si>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</si>
  <si>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</si>
  <si>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</si>
  <si>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</si>
  <si>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</si>
  <si>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</si>
  <si>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</si>
  <si>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</si>
  <si>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</si>
  <si>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</si>
  <si>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</si>
  <si>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</si>
  <si>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</si>
  <si>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</si>
  <si>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</si>
  <si>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</si>
  <si>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</si>
  <si>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</si>
  <si>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</si>
  <si>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</si>
  <si>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</si>
  <si>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</si>
  <si>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</si>
  <si>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</si>
  <si>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</si>
  <si>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</si>
  <si>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</si>
  <si>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</si>
  <si>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</si>
  <si>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</si>
  <si>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</si>
  <si>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</si>
  <si>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</si>
  <si>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</si>
  <si>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</si>
  <si>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</si>
  <si>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</si>
  <si>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</si>
  <si>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</si>
  <si>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</si>
  <si>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</si>
  <si>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</si>
  <si>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</si>
  <si>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</si>
  <si>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</si>
  <si>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</si>
  <si>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</si>
  <si>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</si>
  <si>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</si>
  <si>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</si>
  <si>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</si>
  <si>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</si>
  <si>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</si>
  <si>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</si>
  <si>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</si>
  <si>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</si>
  <si>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</si>
  <si>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</si>
  <si>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</si>
  <si>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</si>
  <si>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</si>
  <si>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</si>
  <si>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</si>
  <si>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</si>
  <si>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</si>
  <si>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</si>
  <si>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</si>
  <si>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</si>
  <si>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</si>
  <si>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</si>
  <si>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</si>
  <si>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</si>
  <si>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</si>
  <si>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</si>
  <si>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</si>
  <si>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</si>
  <si>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</si>
  <si>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</si>
  <si>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</si>
  <si>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</si>
  <si>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</si>
  <si>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</si>
  <si>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</si>
  <si>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</si>
  <si>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</si>
  <si>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</si>
  <si>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</si>
  <si>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</si>
  <si>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</si>
  <si>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</si>
  <si>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</si>
  <si>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</si>
  <si>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</si>
  <si>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</si>
  <si>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</si>
  <si>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</si>
  <si>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</si>
  <si>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</si>
  <si>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</si>
  <si>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</si>
  <si>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</si>
  <si>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</si>
  <si>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</si>
  <si>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</si>
  <si>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</si>
  <si>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</si>
  <si>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</si>
  <si>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</si>
  <si>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</si>
  <si>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</si>
  <si>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</si>
  <si>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</si>
  <si>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</si>
  <si>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</si>
  <si>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</si>
  <si>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</si>
  <si>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</si>
  <si>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</si>
  <si>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</si>
  <si>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</si>
  <si>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</si>
  <si>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</si>
  <si>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</si>
  <si>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</si>
  <si>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</si>
  <si>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</si>
  <si>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</si>
  <si>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</si>
  <si>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</si>
  <si>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</si>
  <si>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</si>
  <si>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</si>
  <si>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</si>
  <si>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</si>
  <si>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</si>
  <si>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</si>
  <si>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</si>
  <si>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</si>
  <si>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</si>
  <si>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</si>
  <si>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</si>
  <si>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</si>
  <si>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</si>
  <si>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</si>
  <si>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</si>
  <si>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</si>
  <si>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</si>
  <si>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</si>
  <si>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</si>
  <si>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</si>
  <si>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</si>
  <si>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</si>
  <si>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</si>
  <si>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</si>
  <si>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</si>
  <si>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</si>
  <si>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</si>
  <si>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</si>
  <si>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</si>
  <si>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</si>
  <si>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</si>
  <si>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</si>
  <si>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</si>
  <si>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</si>
  <si>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</si>
  <si>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</si>
  <si>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</si>
  <si>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</si>
  <si>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</si>
  <si>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</si>
  <si>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</si>
  <si>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</si>
  <si>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</si>
  <si>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</si>
  <si>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</si>
  <si>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</si>
  <si>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</si>
  <si>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</si>
  <si>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</si>
  <si>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</si>
  <si>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</si>
  <si>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</si>
  <si>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</si>
  <si>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</si>
  <si>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</si>
  <si>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</si>
  <si>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</si>
  <si>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</si>
  <si>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</si>
  <si>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</si>
  <si>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</si>
  <si>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</si>
  <si>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</si>
  <si>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</si>
  <si>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</si>
  <si>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</si>
  <si>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</si>
  <si>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</si>
  <si>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</si>
  <si>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</si>
  <si>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</si>
  <si>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</si>
  <si>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</si>
  <si>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</si>
  <si>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</si>
  <si>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</si>
  <si>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</si>
  <si>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</si>
  <si>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</si>
  <si>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</si>
  <si>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</si>
  <si>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</si>
  <si>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</si>
  <si>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</si>
  <si>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</si>
  <si>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</si>
  <si>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</si>
  <si>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</si>
  <si>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</si>
  <si>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</si>
  <si>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</si>
  <si>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</si>
  <si>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</si>
  <si>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</si>
  <si>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</si>
  <si>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</si>
  <si>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</si>
  <si>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</si>
  <si>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</si>
  <si>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</si>
  <si>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</si>
  <si>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</si>
  <si>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</si>
  <si>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</si>
  <si>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</si>
  <si>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</si>
  <si>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</si>
  <si>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</si>
  <si>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</si>
  <si>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</si>
  <si>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</si>
  <si>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</si>
  <si>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</si>
  <si>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</si>
  <si>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</si>
  <si>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</si>
  <si>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</si>
  <si>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</si>
  <si>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</si>
  <si>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</si>
  <si>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</si>
  <si>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</si>
  <si>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</si>
  <si>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</si>
  <si>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</si>
  <si>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</si>
  <si>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</si>
  <si>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</si>
  <si>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</si>
  <si>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</si>
  <si>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</si>
  <si>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</si>
  <si>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</si>
  <si>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</si>
  <si>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</si>
  <si>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</si>
  <si>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</si>
  <si>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</si>
  <si>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</si>
  <si>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</si>
  <si>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</si>
  <si>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</si>
  <si>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</si>
  <si>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</si>
  <si>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</si>
  <si>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</si>
  <si>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</si>
  <si>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</si>
  <si>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</si>
  <si>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</si>
  <si>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</si>
  <si>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</si>
  <si>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</si>
  <si>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</si>
  <si>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</si>
  <si>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</si>
  <si>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</si>
  <si>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</si>
  <si>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</si>
  <si>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</si>
  <si>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</si>
  <si>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</si>
  <si>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</si>
  <si>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</si>
  <si>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</si>
  <si>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</si>
  <si>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</si>
  <si>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</si>
  <si>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</si>
  <si>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</si>
  <si>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</si>
  <si>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</si>
  <si>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</si>
  <si>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</si>
  <si>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</si>
  <si>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</si>
  <si>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</si>
  <si>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</si>
  <si>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</si>
  <si>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</si>
  <si>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</si>
  <si>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</si>
  <si>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</si>
  <si>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</si>
  <si>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</si>
  <si>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</si>
  <si>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</si>
  <si>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</si>
  <si>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</si>
  <si>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</si>
  <si>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</si>
  <si>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</si>
  <si>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</si>
  <si>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</si>
  <si>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</si>
  <si>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</si>
  <si>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</si>
  <si>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</si>
  <si>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</si>
  <si>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</si>
  <si>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</si>
  <si>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</si>
  <si>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</si>
  <si>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</si>
  <si>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</si>
  <si>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</si>
  <si>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</si>
  <si>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</si>
  <si>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</si>
  <si>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</si>
  <si>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</si>
  <si>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</si>
  <si>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</si>
  <si>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</si>
  <si>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</si>
  <si>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</si>
  <si>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</si>
  <si>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</si>
  <si>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</si>
  <si>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</si>
  <si>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</si>
  <si>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</si>
  <si>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</si>
  <si>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</si>
  <si>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</si>
  <si>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</si>
  <si>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</si>
  <si>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</si>
  <si>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</si>
  <si>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</si>
  <si>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</si>
  <si>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</si>
  <si>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</si>
  <si>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</si>
  <si>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</si>
  <si>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</si>
  <si>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</si>
  <si>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</si>
  <si>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</si>
  <si>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</si>
  <si>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</si>
  <si>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</si>
  <si>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</si>
  <si>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</si>
  <si>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</si>
  <si>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</si>
  <si>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</si>
  <si>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</si>
  <si>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</si>
  <si>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</si>
  <si>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</si>
  <si>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</si>
  <si>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</si>
  <si>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</si>
  <si>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</si>
  <si>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</si>
  <si>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</si>
  <si>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</si>
  <si>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</si>
  <si>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</si>
  <si>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</si>
  <si>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</si>
  <si>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</si>
  <si>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</si>
  <si>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</si>
  <si>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</si>
  <si>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</si>
  <si>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</si>
  <si>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</si>
  <si>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</si>
  <si>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</si>
  <si>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</si>
  <si>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</si>
  <si>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</si>
  <si>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</si>
  <si>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</si>
  <si>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</si>
  <si>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</si>
  <si>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</si>
  <si>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</si>
  <si>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</si>
  <si>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</si>
  <si>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</si>
  <si>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</si>
  <si>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</si>
  <si>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</si>
  <si>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</si>
  <si>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</si>
  <si>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</si>
  <si>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</si>
  <si>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</si>
  <si>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</si>
  <si>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</si>
  <si>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</si>
  <si>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</si>
  <si>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</si>
  <si>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</si>
  <si>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</si>
  <si>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</si>
  <si>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</si>
  <si>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</si>
  <si>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</si>
  <si>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</si>
  <si>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</si>
  <si>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</si>
  <si>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</si>
  <si>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</si>
  <si>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</si>
  <si>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</si>
  <si>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</si>
  <si>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</si>
  <si>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</si>
  <si>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</si>
  <si>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</si>
  <si>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</si>
  <si>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</si>
  <si>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</si>
  <si>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</si>
  <si>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</si>
  <si>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</si>
  <si>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</si>
  <si>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</si>
  <si>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</si>
  <si>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</si>
  <si>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</si>
  <si>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</si>
  <si>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</si>
  <si>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</si>
  <si>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</si>
  <si>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</si>
  <si>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</si>
  <si>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</si>
  <si>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</si>
  <si>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</si>
  <si>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</si>
  <si>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</si>
  <si>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</si>
  <si>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</si>
  <si>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</si>
  <si>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</si>
  <si>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</si>
  <si>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</si>
  <si>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</si>
  <si>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</si>
  <si>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</si>
  <si>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</si>
  <si>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</si>
  <si>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</si>
  <si>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</si>
  <si>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</si>
  <si>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</si>
  <si>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</si>
  <si>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</si>
  <si>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</si>
  <si>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</si>
  <si>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</si>
  <si>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</si>
  <si>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</si>
  <si>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</si>
  <si>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</si>
  <si>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</si>
  <si>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</si>
  <si>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</si>
  <si>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</si>
  <si>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</si>
  <si>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</si>
  <si>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</si>
  <si>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</si>
  <si>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</si>
  <si>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</si>
  <si>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</si>
  <si>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</si>
  <si>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</si>
  <si>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</si>
  <si>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</si>
  <si>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</si>
  <si>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</si>
  <si>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</si>
  <si>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</si>
  <si>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</si>
  <si>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</si>
  <si>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</si>
  <si>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</si>
  <si>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</si>
  <si>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</si>
  <si>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</si>
  <si>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</si>
  <si>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</si>
  <si>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</si>
  <si>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</si>
  <si>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</si>
  <si>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</si>
  <si>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</si>
  <si>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</si>
  <si>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</si>
  <si>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</si>
  <si>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</si>
  <si>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</si>
  <si>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</si>
  <si>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</si>
  <si>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</si>
  <si>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</si>
  <si>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</si>
  <si>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</si>
  <si>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</si>
  <si>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</si>
  <si>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</si>
  <si>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</si>
  <si>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</si>
  <si>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</si>
  <si>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</si>
  <si>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</si>
  <si>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</si>
  <si>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</si>
  <si>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</si>
  <si>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</si>
  <si>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</si>
  <si>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</si>
  <si>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</si>
  <si>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</si>
  <si>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</si>
  <si>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</si>
  <si>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</si>
  <si>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</si>
  <si>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</si>
  <si>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</si>
  <si>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</si>
  <si>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</si>
  <si>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</si>
  <si>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</si>
  <si>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</si>
  <si>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</si>
  <si>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</si>
  <si>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</si>
  <si>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</si>
  <si>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</si>
  <si>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</si>
  <si>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</si>
  <si>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</si>
  <si>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</si>
  <si>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</si>
  <si>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</si>
  <si>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</si>
  <si>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</si>
  <si>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</si>
  <si>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</si>
  <si>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</si>
  <si>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</si>
  <si>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</si>
  <si>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</si>
  <si>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</si>
  <si>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</si>
  <si>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</si>
  <si>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</si>
  <si>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</si>
  <si>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</si>
  <si>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</si>
  <si>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</si>
  <si>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</si>
  <si>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</si>
  <si>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</si>
  <si>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</si>
  <si>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</si>
  <si>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</si>
  <si>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</si>
  <si>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</si>
  <si>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</si>
  <si>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</si>
  <si>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</si>
  <si>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</si>
  <si>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</si>
  <si>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</si>
  <si>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</si>
  <si>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</si>
  <si>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</si>
  <si>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</si>
  <si>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</si>
  <si>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</si>
  <si>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</si>
  <si>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</si>
  <si>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</si>
  <si>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</si>
  <si>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</si>
  <si>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</si>
  <si>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</si>
  <si>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</si>
  <si>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</si>
  <si>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</si>
  <si>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</si>
  <si>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</si>
  <si>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</si>
  <si>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</si>
  <si>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</si>
  <si>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</si>
  <si>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</si>
  <si>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</si>
  <si>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</si>
  <si>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</si>
  <si>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</si>
  <si>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</si>
  <si>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</si>
  <si>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</si>
  <si>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</si>
  <si>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</si>
  <si>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</si>
  <si>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</si>
  <si>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</si>
  <si>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</si>
  <si>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</si>
  <si>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</si>
  <si>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</si>
  <si>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</si>
  <si>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</si>
  <si>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</si>
  <si>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</si>
  <si>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</si>
  <si>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</si>
  <si>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</si>
  <si>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</si>
  <si>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</si>
  <si>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</si>
  <si>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</si>
  <si>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</si>
  <si>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</si>
  <si>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</si>
  <si>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</si>
  <si>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</si>
  <si>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</si>
  <si>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</si>
  <si>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</si>
  <si>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</si>
  <si>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</si>
  <si>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</si>
  <si>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</si>
  <si>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</si>
  <si>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</si>
  <si>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</si>
  <si>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</si>
  <si>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</si>
  <si>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</si>
  <si>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</si>
  <si>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</si>
  <si>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</si>
  <si>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</si>
  <si>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</si>
  <si>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</si>
  <si>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</si>
  <si>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</si>
  <si>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</si>
  <si>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</si>
  <si>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</si>
  <si>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</si>
  <si>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</si>
  <si>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</si>
  <si>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</si>
  <si>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</si>
  <si>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</si>
  <si>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</si>
  <si>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</si>
  <si>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</si>
  <si>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</si>
  <si>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</si>
  <si>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</si>
  <si>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</si>
  <si>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</si>
  <si>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</si>
  <si>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</si>
  <si>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</si>
  <si>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</si>
  <si>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</si>
  <si>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</si>
  <si>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</si>
  <si>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</si>
  <si>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</si>
  <si>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</si>
  <si>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</si>
  <si>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</si>
  <si>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</si>
  <si>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</si>
  <si>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</si>
  <si>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</si>
  <si>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</si>
  <si>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</si>
  <si>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</si>
  <si>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</si>
  <si>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</si>
  <si>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</si>
  <si>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</si>
  <si>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</si>
  <si>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</si>
  <si>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</si>
  <si>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</si>
  <si>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</si>
  <si>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</si>
  <si>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</si>
  <si>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</si>
  <si>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</si>
  <si>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</si>
  <si>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</si>
  <si>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</si>
  <si>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</si>
  <si>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</si>
  <si>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</si>
  <si>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</si>
  <si>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</si>
  <si>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</si>
  <si>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</si>
  <si>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</si>
  <si>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</si>
  <si>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</si>
  <si>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</si>
  <si>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</si>
  <si>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</si>
  <si>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</si>
  <si>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</si>
  <si>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</si>
  <si>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</si>
  <si>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</si>
  <si>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</si>
  <si>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</si>
  <si>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</si>
  <si>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</si>
  <si>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</si>
  <si>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</si>
  <si>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</si>
  <si>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</si>
  <si>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</si>
  <si>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</si>
  <si>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</si>
  <si>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</si>
  <si>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</si>
  <si>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</si>
  <si>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</si>
  <si>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</si>
  <si>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</si>
  <si>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</si>
  <si>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</si>
  <si>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</si>
  <si>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</si>
  <si>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</si>
  <si>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</si>
  <si>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</si>
  <si>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</si>
  <si>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</si>
  <si>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</si>
  <si>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</si>
  <si>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</si>
  <si>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</si>
  <si>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</si>
  <si>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</si>
  <si>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</si>
  <si>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</si>
  <si>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</si>
  <si>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</si>
  <si>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</si>
  <si>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</si>
  <si>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</si>
  <si>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</si>
  <si>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</si>
  <si>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</si>
  <si>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</si>
  <si>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</si>
  <si>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</si>
  <si>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</si>
  <si>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</si>
  <si>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</si>
  <si>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</si>
  <si>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</si>
  <si>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</si>
  <si>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</si>
  <si>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</si>
  <si>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</si>
  <si>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</si>
  <si>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</si>
  <si>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</si>
  <si>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</si>
  <si>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</si>
  <si>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</si>
  <si>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</si>
  <si>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</si>
  <si>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</si>
  <si>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</si>
  <si>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</si>
  <si>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</si>
  <si>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</si>
  <si>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</si>
  <si>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</si>
  <si>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</si>
  <si>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</si>
  <si>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</si>
  <si>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</si>
  <si>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</si>
  <si>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</si>
  <si>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</si>
  <si>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</si>
  <si>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</si>
  <si>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</si>
  <si>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</si>
  <si>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</si>
  <si>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</si>
  <si>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</si>
  <si>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</si>
  <si>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</si>
  <si>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</si>
  <si>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</si>
  <si>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</si>
  <si>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</si>
  <si>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</si>
  <si>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</si>
  <si>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</si>
  <si>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</si>
  <si>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</si>
  <si>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</si>
  <si>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</si>
  <si>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</si>
  <si>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</si>
  <si>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</si>
  <si>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</si>
  <si>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</si>
  <si>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</si>
  <si>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</si>
  <si>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</si>
  <si>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</si>
  <si>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</si>
  <si>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</si>
  <si>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</si>
  <si>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</si>
  <si>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</si>
  <si>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</si>
  <si>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</si>
  <si>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</si>
  <si>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</si>
  <si>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</si>
  <si>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</si>
  <si>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</si>
  <si>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</si>
  <si>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</si>
  <si>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</si>
  <si>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</si>
  <si>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</si>
  <si>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</si>
  <si>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</si>
  <si>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</si>
  <si>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</si>
  <si>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</si>
  <si>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</si>
  <si>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</si>
  <si>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</si>
  <si>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</si>
  <si>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</si>
  <si>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</si>
  <si>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</si>
  <si>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</si>
  <si>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</si>
  <si>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</si>
  <si>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</si>
  <si>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</si>
  <si>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</si>
  <si>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</si>
  <si>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</si>
  <si>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</si>
  <si>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</si>
  <si>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</si>
  <si>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</si>
  <si>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</si>
  <si>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</si>
  <si>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</si>
  <si>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</si>
  <si>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</si>
  <si>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</si>
  <si>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</si>
  <si>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</si>
  <si>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</si>
  <si>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</si>
  <si>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</si>
  <si>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</si>
  <si>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</si>
  <si>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</si>
  <si>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</si>
  <si>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</si>
  <si>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</si>
  <si>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</si>
  <si>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</si>
  <si>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</si>
  <si>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</si>
  <si>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</si>
  <si>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</si>
  <si>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</si>
  <si>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</si>
  <si>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</si>
  <si>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</si>
  <si>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</si>
  <si>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</si>
  <si>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</si>
  <si>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</si>
  <si>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</si>
  <si>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</si>
  <si>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</si>
  <si>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</si>
  <si>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</si>
  <si>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</si>
  <si>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</si>
  <si>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</si>
  <si>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</si>
  <si>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</si>
  <si>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</si>
  <si>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</si>
  <si>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</si>
  <si>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</si>
  <si>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</si>
  <si>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</si>
  <si>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</si>
  <si>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</si>
  <si>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</si>
  <si>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</si>
  <si>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</si>
  <si>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</si>
  <si>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</si>
  <si>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</si>
  <si>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</si>
  <si>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</si>
  <si>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</si>
  <si>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</si>
  <si>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</si>
  <si>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</si>
  <si>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</si>
  <si>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</si>
  <si>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</si>
  <si>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</si>
  <si>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</si>
  <si>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</si>
  <si>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</si>
  <si>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</si>
  <si>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</si>
  <si>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</si>
  <si>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</si>
  <si>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</si>
  <si>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</si>
  <si>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</si>
  <si>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</si>
  <si>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</si>
  <si>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</si>
  <si>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</si>
  <si>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</si>
  <si>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</si>
  <si>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</si>
  <si>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</si>
  <si>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</si>
  <si>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</si>
  <si>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</si>
  <si>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</si>
  <si>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</si>
  <si>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</si>
  <si>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</si>
  <si>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</si>
  <si>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</si>
  <si>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</si>
  <si>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</si>
  <si>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</si>
  <si>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</si>
  <si>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</si>
  <si>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</si>
  <si>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</si>
  <si>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</si>
  <si>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</si>
  <si>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</si>
  <si>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</si>
  <si>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</si>
  <si>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</si>
  <si>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</si>
  <si>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</si>
  <si>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</si>
  <si>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</si>
  <si>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</si>
  <si>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</si>
  <si>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</si>
  <si>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</si>
  <si>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</si>
  <si>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</si>
  <si>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</si>
  <si>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</si>
  <si>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</si>
  <si>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</si>
  <si>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</si>
  <si>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</si>
  <si>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</si>
  <si>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</si>
  <si>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</si>
  <si>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</si>
  <si>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</si>
  <si>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</si>
  <si>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</si>
  <si>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</si>
  <si>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</si>
  <si>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</si>
  <si>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</si>
  <si>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</si>
  <si>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</si>
  <si>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</si>
  <si>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</si>
  <si>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</si>
  <si>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</si>
  <si>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</si>
  <si>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</si>
  <si>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</si>
  <si>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</si>
  <si>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</si>
  <si>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</si>
  <si>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</si>
  <si>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</si>
  <si>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</si>
  <si>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</si>
  <si>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</si>
  <si>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</si>
  <si>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</si>
  <si>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</si>
  <si>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</si>
  <si>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</si>
  <si>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</si>
  <si>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</si>
  <si>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</si>
  <si>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</si>
  <si>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</si>
  <si>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</si>
  <si>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</si>
  <si>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</si>
  <si>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</si>
  <si>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</si>
  <si>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</si>
  <si>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</si>
  <si>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</si>
  <si>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</si>
  <si>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</si>
  <si>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</si>
  <si>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</si>
  <si>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</si>
  <si>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</si>
  <si>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</si>
  <si>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</si>
  <si>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</si>
  <si>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</si>
  <si>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</si>
  <si>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</si>
  <si>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</si>
  <si>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</si>
  <si>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</si>
  <si>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</si>
  <si>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</si>
  <si>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</si>
  <si>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</si>
  <si>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</si>
  <si>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</si>
  <si>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</si>
  <si>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</si>
  <si>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</si>
  <si>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</si>
  <si>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</si>
  <si>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</si>
  <si>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</si>
  <si>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</si>
  <si>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</si>
  <si>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</si>
  <si>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</si>
  <si>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</si>
  <si>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</si>
  <si>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</si>
  <si>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</si>
  <si>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</si>
  <si>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</si>
  <si>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</si>
  <si>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</si>
  <si>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</si>
  <si>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</si>
  <si>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</si>
  <si>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</si>
  <si>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</si>
  <si>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</si>
  <si>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</si>
  <si>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</si>
  <si>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</si>
  <si>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</si>
  <si>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</si>
  <si>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</si>
  <si>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</si>
  <si>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</si>
  <si>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</si>
  <si>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</si>
  <si>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</si>
  <si>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</si>
  <si>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</si>
  <si>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</si>
  <si>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</si>
  <si>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</si>
  <si>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</si>
  <si>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</si>
  <si>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</si>
  <si>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</si>
  <si>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</si>
  <si>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</si>
  <si>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</si>
  <si>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</si>
  <si>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</si>
  <si>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</si>
  <si>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</si>
  <si>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</si>
  <si>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</si>
  <si>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</si>
  <si>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</si>
  <si>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</si>
  <si>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</si>
  <si>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</si>
  <si>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</si>
  <si>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</si>
  <si>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</si>
  <si>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</si>
  <si>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</si>
  <si>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</si>
  <si>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</si>
  <si>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</si>
  <si>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</si>
  <si>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</si>
  <si>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</si>
  <si>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</si>
  <si>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</si>
  <si>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</si>
  <si>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</si>
  <si>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</si>
  <si>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</si>
  <si>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</si>
  <si>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</si>
  <si>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</si>
  <si>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</si>
  <si>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</si>
  <si>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</si>
  <si>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</si>
  <si>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</si>
  <si>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</si>
  <si>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</si>
  <si>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</si>
  <si>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</si>
  <si>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</si>
  <si>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</si>
  <si>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</si>
  <si>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</si>
  <si>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</si>
  <si>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</si>
  <si>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</si>
  <si>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</si>
  <si>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</si>
  <si>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</si>
  <si>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</si>
  <si>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</si>
  <si>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</si>
  <si>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</si>
  <si>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</si>
  <si>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</si>
  <si>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</si>
  <si>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</si>
  <si>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</si>
  <si>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</si>
  <si>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</si>
  <si>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</si>
  <si>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</si>
  <si>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</si>
  <si>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</si>
  <si>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</si>
  <si>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</si>
  <si>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</si>
  <si>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</si>
  <si>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</si>
  <si>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</si>
  <si>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</si>
  <si>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</si>
  <si>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</si>
  <si>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</si>
  <si>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</si>
  <si>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</si>
  <si>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</si>
  <si>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</si>
  <si>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</si>
  <si>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</si>
  <si>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</si>
  <si>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</si>
  <si>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</si>
  <si>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</si>
  <si>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</si>
  <si>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</si>
  <si>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</si>
  <si>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</si>
  <si>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</si>
  <si>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</si>
  <si>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</si>
  <si>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</si>
  <si>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</si>
  <si>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</si>
  <si>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</si>
  <si>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</si>
  <si>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</si>
  <si>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</si>
  <si>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</si>
  <si>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</si>
  <si>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</si>
  <si>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</si>
  <si>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</si>
  <si>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</si>
  <si>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</si>
  <si>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</si>
  <si>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</si>
  <si>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</si>
  <si>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</si>
  <si>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</si>
  <si>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</si>
  <si>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</si>
  <si>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</si>
  <si>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</si>
  <si>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</si>
  <si>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</si>
  <si>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</si>
  <si>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</si>
  <si>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</si>
  <si>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</si>
  <si>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</si>
  <si>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</si>
  <si>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</si>
  <si>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</si>
  <si>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</si>
  <si>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</si>
  <si>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</si>
  <si>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</si>
  <si>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</si>
  <si>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</si>
  <si>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</si>
  <si>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</si>
  <si>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</si>
  <si>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</si>
  <si>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</si>
  <si>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</si>
  <si>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</si>
  <si>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</si>
  <si>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</si>
  <si>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</si>
  <si>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</si>
  <si>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</si>
  <si>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</si>
  <si>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</si>
  <si>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</si>
  <si>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</si>
  <si>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</si>
  <si>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</si>
  <si>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</si>
  <si>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</si>
  <si>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</si>
  <si>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</si>
  <si>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</si>
  <si>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</si>
  <si>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</si>
  <si>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</si>
  <si>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</si>
  <si>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</si>
  <si>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</si>
  <si>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</si>
  <si>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</si>
  <si>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</si>
  <si>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</si>
  <si>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</si>
  <si>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</si>
  <si>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</si>
  <si>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</si>
  <si>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</si>
  <si>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</si>
  <si>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</si>
  <si>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</si>
  <si>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</si>
  <si>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</si>
  <si>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</si>
  <si>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</si>
  <si>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</si>
  <si>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</si>
  <si>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</si>
  <si>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</si>
  <si>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</si>
  <si>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</si>
  <si>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</si>
  <si>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</si>
  <si>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</si>
  <si>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</si>
  <si>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</si>
  <si>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</si>
  <si>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</si>
  <si>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</si>
  <si>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</si>
  <si>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</si>
  <si>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</si>
  <si>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</si>
  <si>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</si>
  <si>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</si>
  <si>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</si>
  <si>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</si>
  <si>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</si>
  <si>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</si>
  <si>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</si>
  <si>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</si>
  <si>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</si>
  <si>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</si>
  <si>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</si>
  <si>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</si>
  <si>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</si>
  <si>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</si>
  <si>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</si>
  <si>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</si>
  <si>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</si>
  <si>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</si>
  <si>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</si>
  <si>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</si>
  <si>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</si>
  <si>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</si>
  <si>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</si>
  <si>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</si>
  <si>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</si>
  <si>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</si>
  <si>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</si>
  <si>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</si>
  <si>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</si>
  <si>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</si>
  <si>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</si>
  <si>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</si>
  <si>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</si>
  <si>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</si>
  <si>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</si>
  <si>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</si>
  <si>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</si>
  <si>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</si>
  <si>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</si>
  <si>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</si>
  <si>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</si>
  <si>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</si>
  <si>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</si>
  <si>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</si>
  <si>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</si>
  <si>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</si>
  <si>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</si>
  <si>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</si>
  <si>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</si>
  <si>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</si>
  <si>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</si>
  <si>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</si>
  <si>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</si>
  <si>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</si>
  <si>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</si>
  <si>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</si>
  <si>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</si>
  <si>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</si>
  <si>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</si>
  <si>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</si>
  <si>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</si>
  <si>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</si>
  <si>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</si>
  <si>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</si>
  <si>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</si>
  <si>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</si>
  <si>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</si>
  <si>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</si>
  <si>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</si>
  <si>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</si>
  <si>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</si>
  <si>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</si>
  <si>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</si>
  <si>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</si>
  <si>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</si>
  <si>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</si>
  <si>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</si>
  <si>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</si>
  <si>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</si>
  <si>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</si>
  <si>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</si>
  <si>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</si>
  <si>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</si>
  <si>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</si>
  <si>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</si>
  <si>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</si>
  <si>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</si>
  <si>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</si>
  <si>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</si>
  <si>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</si>
  <si>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</si>
  <si>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</si>
  <si>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</si>
  <si>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</si>
  <si>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</si>
  <si>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</si>
  <si>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</si>
  <si>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</si>
  <si>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</si>
  <si>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</si>
  <si>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</si>
  <si>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</si>
  <si>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</si>
  <si>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</si>
  <si>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</si>
  <si>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</si>
  <si>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</si>
  <si>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</si>
  <si>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</si>
  <si>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</si>
  <si>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</si>
  <si>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</si>
  <si>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</si>
  <si>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</si>
  <si>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</si>
  <si>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</si>
  <si>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</si>
  <si>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</si>
  <si>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</si>
  <si>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</si>
  <si>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</si>
  <si>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</si>
  <si>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</si>
  <si>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</si>
  <si>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</si>
  <si>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</si>
  <si>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</si>
  <si>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</si>
  <si>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</si>
  <si>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</si>
  <si>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</si>
  <si>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</si>
  <si>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</si>
  <si>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</si>
  <si>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</si>
  <si>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</si>
  <si>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</si>
  <si>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</si>
  <si>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</si>
  <si>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</si>
  <si>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</si>
  <si>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</si>
  <si>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</si>
  <si>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</si>
  <si>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</si>
  <si>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</si>
  <si>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</si>
  <si>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</si>
  <si>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</si>
  <si>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</si>
  <si>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</si>
  <si>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</si>
  <si>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</si>
  <si>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</si>
  <si>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</si>
  <si>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</si>
  <si>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</si>
  <si>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</si>
  <si>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</si>
  <si>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</si>
  <si>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</si>
  <si>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</si>
  <si>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</si>
  <si>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</si>
  <si>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</si>
  <si>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</si>
  <si>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</si>
  <si>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</si>
  <si>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</si>
  <si>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</si>
  <si>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</si>
  <si>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</si>
  <si>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</si>
  <si>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</si>
  <si>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</si>
  <si>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</si>
  <si>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</si>
  <si>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</si>
  <si>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</si>
  <si>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</si>
  <si>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</si>
  <si>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</si>
  <si>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</si>
  <si>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</si>
  <si>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</si>
  <si>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</si>
  <si>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</si>
  <si>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</si>
  <si>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</si>
  <si>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</si>
  <si>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</si>
  <si>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</si>
  <si>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</si>
  <si>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</si>
  <si>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</si>
  <si>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</si>
  <si>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</si>
  <si>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</si>
  <si>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</si>
  <si>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</si>
  <si>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</si>
  <si>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</si>
  <si>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</si>
  <si>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</si>
  <si>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</si>
  <si>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</si>
  <si>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</si>
  <si>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</si>
  <si>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</si>
  <si>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</si>
  <si>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</si>
  <si>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</si>
  <si>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</si>
  <si>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</si>
  <si>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</si>
  <si>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</si>
  <si>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</si>
  <si>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</si>
  <si>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</si>
  <si>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</si>
  <si>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</si>
  <si>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</si>
  <si>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</si>
  <si>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</si>
  <si>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</si>
  <si>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</si>
  <si>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</si>
  <si>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</si>
  <si>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</si>
  <si>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</si>
  <si>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</si>
  <si>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</si>
  <si>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</si>
  <si>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</si>
  <si>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</si>
  <si>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</si>
  <si>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</si>
  <si>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</si>
  <si>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</si>
  <si>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</si>
  <si>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</si>
  <si>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</si>
  <si>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</si>
  <si>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</si>
  <si>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</si>
  <si>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</si>
  <si>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</si>
  <si>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</si>
  <si>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</si>
  <si>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</si>
  <si>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</si>
  <si>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</si>
  <si>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</si>
  <si>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</si>
  <si>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</si>
  <si>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</si>
  <si>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</si>
  <si>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</si>
  <si>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</si>
  <si>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</si>
  <si>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</si>
  <si>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</si>
  <si>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</si>
  <si>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</si>
  <si>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</si>
  <si>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</si>
  <si>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</si>
  <si>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</si>
  <si>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</si>
  <si>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</si>
  <si>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</si>
  <si>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</si>
  <si>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</si>
  <si>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</si>
  <si>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</si>
  <si>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</si>
  <si>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</si>
  <si>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</si>
  <si>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</si>
  <si>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</si>
  <si>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</si>
  <si>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</si>
  <si>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</si>
  <si>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</si>
  <si>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</si>
  <si>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</si>
  <si>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</si>
  <si>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</si>
  <si>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</si>
  <si>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</si>
  <si>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</si>
  <si>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</si>
  <si>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</si>
  <si>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</si>
  <si>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</si>
  <si>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</si>
  <si>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</si>
  <si>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</si>
  <si>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</si>
  <si>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</si>
  <si>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</si>
  <si>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</si>
  <si>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</si>
  <si>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</si>
  <si>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</si>
  <si>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</si>
  <si>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</si>
  <si>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</si>
  <si>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</si>
  <si>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</si>
  <si>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</si>
  <si>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</si>
  <si>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</si>
  <si>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</si>
  <si>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</si>
  <si>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</si>
  <si>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</si>
  <si>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</si>
  <si>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</si>
  <si>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</si>
  <si>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</si>
  <si>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</si>
  <si>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</si>
  <si>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</si>
  <si>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</si>
  <si>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</si>
  <si>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</si>
  <si>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</si>
  <si>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</si>
  <si>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</si>
  <si>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</si>
  <si>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</si>
  <si>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</si>
  <si>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</si>
  <si>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</si>
  <si>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</si>
  <si>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</si>
  <si>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</si>
  <si>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</si>
  <si>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</si>
  <si>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</si>
  <si>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</si>
  <si>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</si>
  <si>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</si>
  <si>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</si>
  <si>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</si>
  <si>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</si>
  <si>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</si>
  <si>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</si>
  <si>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</si>
  <si>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</si>
  <si>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</si>
  <si>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</si>
  <si>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</si>
  <si>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</si>
  <si>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</si>
  <si>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</si>
  <si>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</si>
  <si>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</si>
  <si>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</si>
  <si>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</si>
  <si>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</si>
  <si>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</si>
  <si>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</si>
  <si>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</si>
  <si>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</si>
  <si>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</si>
  <si>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</si>
  <si>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</si>
  <si>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</si>
  <si>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</si>
  <si>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</si>
  <si>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</si>
  <si>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</si>
  <si>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</si>
  <si>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</si>
  <si>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</si>
  <si>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</si>
  <si>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</si>
  <si>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</si>
  <si>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</si>
  <si>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</si>
  <si>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</si>
  <si>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</si>
  <si>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</si>
  <si>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</si>
  <si>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</si>
  <si>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</si>
  <si>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</si>
  <si>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</si>
  <si>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</si>
  <si>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</si>
  <si>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</si>
  <si>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</si>
  <si>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</si>
  <si>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</si>
  <si>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</si>
  <si>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</si>
  <si>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</si>
  <si>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</si>
  <si>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</si>
  <si>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</si>
  <si>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</si>
  <si>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</si>
  <si>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</si>
  <si>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</si>
  <si>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</si>
  <si>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</si>
  <si>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</si>
  <si>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</si>
  <si>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</si>
  <si>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</si>
  <si>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</si>
  <si>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</si>
  <si>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</si>
  <si>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</si>
  <si>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</si>
  <si>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</si>
  <si>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</si>
  <si>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</si>
  <si>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</si>
  <si>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</si>
  <si>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</si>
  <si>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</si>
  <si>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</si>
  <si>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</si>
  <si>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</si>
  <si>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</si>
  <si>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</si>
  <si>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</si>
  <si>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</si>
  <si>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</si>
  <si>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</si>
  <si>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</si>
  <si>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</si>
  <si>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</si>
  <si>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</si>
  <si>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</si>
  <si>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</si>
  <si>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</si>
  <si>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</si>
  <si>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</si>
  <si>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</si>
  <si>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</si>
  <si>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</si>
  <si>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</si>
  <si>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</si>
  <si>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</si>
  <si>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</si>
  <si>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</si>
  <si>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</si>
  <si>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</si>
  <si>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</si>
  <si>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</si>
  <si>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</si>
  <si>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</si>
  <si>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</si>
  <si>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</si>
  <si>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</si>
  <si>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</si>
  <si>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</si>
  <si>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</si>
  <si>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</si>
  <si>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</si>
  <si>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</si>
  <si>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</si>
  <si>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</si>
  <si>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</si>
  <si>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</si>
  <si>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</si>
  <si>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</si>
  <si>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</si>
  <si>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</si>
  <si>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</si>
  <si>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</si>
  <si>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</si>
  <si>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</si>
  <si>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</si>
  <si>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</si>
  <si>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</si>
  <si>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</si>
  <si>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</si>
  <si>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</si>
  <si>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</si>
  <si>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</si>
  <si>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</si>
  <si>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</si>
  <si>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</si>
  <si>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</si>
  <si>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</si>
  <si>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</si>
  <si>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</si>
  <si>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</si>
  <si>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</si>
  <si>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</si>
  <si>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</si>
  <si>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</si>
  <si>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</si>
  <si>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</si>
  <si>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</si>
  <si>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</si>
  <si>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</si>
  <si>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</si>
  <si>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</si>
  <si>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</si>
  <si>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</si>
  <si>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</si>
  <si>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</si>
  <si>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</si>
  <si>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</si>
  <si>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</si>
  <si>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</si>
  <si>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</si>
  <si>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</si>
  <si>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</si>
  <si>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</si>
  <si>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</si>
  <si>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</si>
  <si>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</si>
  <si>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</si>
  <si>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</si>
  <si>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</si>
  <si>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</si>
  <si>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</si>
  <si>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</si>
  <si>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</si>
  <si>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</si>
  <si>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</si>
  <si>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</si>
  <si>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</si>
  <si>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</si>
  <si>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</si>
  <si>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</si>
  <si>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</si>
  <si>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</si>
  <si>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</si>
  <si>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</si>
  <si>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</si>
  <si>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</si>
  <si>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</si>
  <si>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</si>
  <si>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</si>
  <si>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</si>
  <si>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</si>
  <si>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</si>
  <si>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</si>
  <si>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</si>
  <si>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</si>
  <si>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</si>
  <si>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</si>
  <si>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</si>
  <si>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</si>
  <si>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</si>
  <si>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</si>
  <si>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</si>
  <si>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</si>
  <si>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</si>
  <si>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</si>
  <si>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</si>
  <si>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</si>
  <si>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</si>
  <si>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</si>
  <si>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</si>
  <si>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</si>
  <si>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</si>
  <si>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</si>
  <si>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</si>
  <si>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</si>
  <si>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</si>
  <si>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</si>
  <si>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</si>
  <si>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</si>
  <si>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</si>
  <si>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</si>
  <si>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</si>
  <si>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</si>
  <si>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</si>
  <si>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</si>
  <si>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</si>
  <si>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</si>
  <si>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</si>
  <si>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</si>
  <si>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</si>
  <si>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</si>
  <si>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</si>
  <si>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</si>
  <si>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</si>
  <si>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</si>
  <si>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</si>
  <si>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</si>
  <si>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</si>
  <si>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</si>
  <si>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</si>
  <si>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</si>
  <si>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</si>
  <si>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</si>
  <si>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</si>
  <si>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</si>
  <si>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</si>
  <si>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</si>
  <si>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</si>
  <si>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</si>
  <si>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</si>
  <si>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</si>
  <si>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</si>
  <si>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</si>
  <si>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</si>
  <si>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</si>
  <si>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</si>
  <si>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</si>
  <si>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</si>
  <si>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</si>
  <si>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</si>
  <si>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</si>
  <si>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</si>
  <si>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</si>
  <si>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</si>
  <si>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</si>
  <si>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</si>
  <si>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</si>
  <si>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</si>
  <si>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</si>
  <si>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</si>
  <si>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</si>
  <si>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</si>
  <si>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</si>
  <si>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</si>
  <si>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</si>
  <si>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</si>
  <si>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</si>
  <si>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</si>
  <si>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</si>
  <si>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</si>
  <si>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</si>
  <si>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</si>
  <si>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</si>
  <si>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</si>
  <si>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</si>
  <si>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</si>
  <si>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</si>
  <si>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</si>
  <si>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</si>
  <si>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</si>
  <si>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</si>
  <si>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</si>
  <si>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</si>
  <si>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</si>
  <si>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</si>
  <si>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</si>
  <si>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</si>
  <si>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</si>
  <si>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</si>
  <si>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</si>
  <si>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</si>
  <si>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</si>
  <si>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</si>
  <si>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</si>
  <si>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</si>
  <si>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</si>
  <si>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</si>
  <si>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</si>
  <si>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</si>
  <si>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</si>
  <si>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</si>
  <si>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</si>
  <si>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</si>
  <si>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</si>
  <si>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</si>
  <si>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</si>
  <si>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</si>
  <si>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</si>
  <si>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</si>
  <si>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</si>
  <si>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</si>
  <si>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</si>
  <si>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</si>
  <si>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</si>
  <si>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</si>
  <si>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</si>
  <si>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</si>
  <si>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</si>
  <si>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</si>
  <si>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</si>
  <si>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</si>
  <si>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</si>
  <si>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</si>
  <si>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</si>
  <si>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</si>
  <si>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</si>
  <si>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</si>
  <si>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</si>
  <si>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</si>
  <si>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</si>
  <si>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</si>
  <si>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</si>
  <si>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</si>
  <si>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</si>
  <si>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</si>
  <si>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</si>
  <si>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</si>
  <si>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</si>
  <si>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</si>
  <si>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</si>
  <si>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</si>
  <si>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</si>
  <si>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</si>
  <si>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</si>
  <si>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</si>
  <si>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</si>
  <si>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</si>
  <si>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</si>
  <si>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</si>
  <si>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</si>
  <si>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</si>
  <si>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</si>
  <si>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</si>
  <si>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</si>
  <si>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</si>
  <si>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</si>
  <si>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</si>
  <si>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</si>
  <si>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</si>
  <si>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</si>
  <si>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</si>
  <si>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</si>
  <si>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</si>
  <si>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</si>
  <si>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</si>
  <si>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</si>
  <si>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</si>
  <si>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</si>
  <si>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</si>
  <si>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</si>
  <si>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</si>
  <si>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</si>
  <si>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</si>
  <si>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</si>
  <si>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</si>
  <si>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</si>
  <si>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</si>
  <si>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</si>
  <si>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</si>
  <si>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</si>
  <si>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</si>
  <si>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</si>
  <si>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</si>
  <si>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</si>
  <si>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</si>
  <si>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</si>
  <si>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</si>
  <si>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</si>
  <si>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</si>
  <si>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</si>
  <si>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</si>
  <si>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</si>
  <si>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</si>
  <si>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</si>
  <si>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</si>
  <si>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</si>
  <si>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</si>
  <si>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</si>
  <si>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</si>
  <si>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</si>
  <si>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</si>
  <si>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</si>
  <si>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</si>
  <si>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</si>
  <si>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</si>
  <si>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</si>
  <si>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</si>
  <si>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</si>
  <si>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</si>
  <si>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</si>
  <si>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</si>
  <si>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</si>
  <si>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</si>
  <si>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</si>
  <si>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</si>
  <si>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</si>
  <si>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</si>
  <si>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</si>
  <si>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</si>
  <si>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</si>
  <si>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</si>
  <si>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</si>
  <si>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</si>
  <si>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</si>
  <si>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</si>
  <si>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</si>
  <si>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</si>
  <si>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</si>
  <si>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</si>
  <si>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</si>
  <si>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</si>
  <si>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</si>
  <si>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</si>
  <si>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</si>
  <si>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</si>
  <si>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</si>
  <si>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</si>
  <si>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</si>
  <si>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</si>
  <si>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</si>
  <si>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</si>
  <si>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</si>
  <si>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</si>
  <si>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</si>
  <si>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</si>
  <si>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</si>
  <si>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</si>
  <si>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</si>
  <si>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</si>
  <si>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</si>
  <si>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</si>
  <si>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</si>
  <si>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</si>
  <si>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</si>
  <si>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</si>
  <si>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</si>
  <si>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</si>
  <si>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</si>
  <si>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</si>
  <si>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</si>
  <si>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</si>
  <si>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</si>
  <si>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</si>
  <si>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</si>
  <si>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</si>
  <si>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</si>
  <si>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</si>
  <si>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</si>
  <si>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</si>
  <si>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</si>
  <si>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</si>
  <si>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</si>
  <si>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</si>
  <si>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</si>
  <si>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</si>
  <si>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</si>
  <si>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</si>
  <si>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</si>
  <si>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</si>
  <si>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</si>
  <si>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</si>
  <si>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</si>
  <si>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</si>
  <si>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</si>
  <si>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</si>
  <si>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</si>
  <si>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</si>
  <si>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</si>
  <si>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</si>
  <si>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</si>
  <si>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</si>
  <si>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</si>
  <si>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</si>
  <si>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</si>
  <si>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</si>
  <si>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</si>
  <si>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</si>
  <si>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</si>
  <si>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</si>
  <si>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</si>
  <si>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</si>
  <si>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</si>
  <si>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</si>
  <si>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</si>
  <si>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</si>
  <si>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</si>
  <si>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</si>
  <si>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</si>
  <si>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</si>
  <si>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</si>
  <si>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</si>
  <si>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</si>
  <si>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</si>
  <si>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</si>
  <si>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</si>
  <si>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</si>
  <si>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</si>
  <si>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</si>
  <si>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</si>
  <si>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</si>
  <si>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</si>
  <si>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</si>
  <si>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</si>
  <si>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</si>
  <si>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</si>
  <si>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</si>
  <si>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</si>
  <si>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</si>
  <si>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</si>
  <si>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</si>
  <si>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</si>
  <si>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</si>
  <si>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</si>
  <si>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</si>
  <si>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</si>
  <si>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</si>
  <si>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</si>
  <si>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</si>
  <si>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</si>
  <si>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</si>
  <si>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</si>
  <si>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</si>
  <si>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</si>
  <si>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</si>
  <si>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</si>
  <si>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</si>
  <si>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</si>
  <si>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</si>
  <si>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</si>
  <si>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</si>
  <si>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</si>
  <si>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</si>
  <si>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</si>
  <si>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</si>
  <si>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</si>
  <si>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</si>
  <si>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</si>
  <si>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</si>
  <si>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</si>
  <si>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</si>
  <si>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</si>
  <si>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</si>
  <si>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</si>
  <si>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</si>
  <si>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</si>
  <si>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</si>
  <si>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</si>
  <si>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</si>
  <si>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</si>
  <si>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</si>
  <si>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</si>
  <si>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</si>
  <si>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</si>
  <si>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</si>
  <si>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</si>
  <si>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</si>
  <si>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</si>
  <si>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</si>
  <si>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</si>
  <si>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</si>
  <si>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</si>
  <si>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</si>
  <si>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</si>
  <si>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</si>
  <si>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</si>
  <si>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</si>
  <si>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</si>
  <si>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</si>
  <si>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</si>
  <si>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</si>
  <si>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</si>
  <si>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</si>
  <si>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</si>
  <si>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</si>
  <si>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</si>
  <si>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</si>
  <si>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</si>
  <si>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</si>
  <si>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</si>
  <si>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</si>
  <si>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</si>
  <si>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</si>
  <si>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</si>
  <si>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</si>
  <si>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</si>
  <si>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</si>
  <si>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</si>
  <si>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</si>
  <si>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</si>
  <si>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</si>
  <si>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</si>
  <si>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</si>
  <si>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</si>
  <si>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</si>
  <si>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</si>
  <si>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</si>
  <si>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</si>
  <si>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</si>
  <si>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</si>
  <si>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</si>
  <si>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</si>
  <si>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</si>
  <si>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</si>
  <si>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</si>
  <si>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</si>
  <si>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</si>
  <si>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</si>
  <si>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</si>
  <si>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</si>
  <si>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</si>
  <si>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</si>
  <si>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</si>
  <si>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</si>
  <si>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</si>
  <si>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</si>
  <si>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</si>
  <si>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</si>
  <si>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</si>
  <si>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</si>
  <si>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</si>
  <si>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</si>
  <si>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</si>
  <si>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</si>
  <si>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</si>
  <si>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</si>
  <si>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</si>
  <si>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</si>
  <si>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</si>
  <si>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</si>
  <si>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</si>
  <si>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</si>
  <si>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</si>
  <si>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</si>
  <si>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</si>
  <si>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</si>
  <si>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</si>
  <si>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</si>
  <si>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</si>
  <si>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</si>
  <si>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</si>
  <si>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</si>
  <si>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</si>
  <si>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</si>
  <si>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</si>
  <si>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</si>
  <si>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</si>
  <si>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</si>
  <si>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</si>
  <si>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</si>
  <si>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</si>
  <si>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</si>
  <si>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</si>
  <si>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</si>
  <si>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</si>
  <si>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</si>
  <si>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</si>
  <si>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</si>
  <si>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</si>
  <si>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</si>
  <si>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</si>
  <si>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</si>
  <si>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</si>
  <si>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</si>
  <si>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</si>
  <si>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</si>
  <si>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</si>
  <si>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</si>
  <si>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</si>
  <si>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</si>
  <si>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</si>
  <si>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</si>
  <si>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</si>
  <si>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</si>
  <si>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</si>
  <si>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</si>
  <si>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</si>
  <si>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</si>
  <si>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</si>
  <si>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</si>
  <si>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</si>
  <si>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</si>
  <si>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</si>
  <si>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</si>
  <si>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</si>
  <si>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</si>
  <si>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</si>
  <si>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</si>
  <si>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</si>
  <si>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</si>
  <si>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</si>
  <si>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</si>
  <si>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</si>
  <si>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</si>
  <si>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</si>
  <si>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</si>
  <si>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</si>
  <si>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</si>
  <si>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</si>
  <si>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</si>
  <si>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</si>
  <si>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</si>
  <si>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</si>
  <si>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</si>
  <si>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</si>
  <si>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</si>
  <si>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</si>
  <si>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</si>
  <si>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</si>
  <si>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</si>
  <si>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</si>
  <si>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</si>
  <si>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</si>
  <si>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</si>
  <si>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</si>
  <si>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</si>
  <si>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</si>
  <si>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</si>
  <si>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</si>
  <si>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</si>
  <si>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</si>
  <si>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</si>
  <si>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</si>
  <si>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</si>
  <si>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</si>
  <si>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</si>
  <si>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</si>
  <si>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</si>
  <si>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</si>
  <si>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</si>
  <si>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</si>
  <si>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</si>
  <si>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</si>
  <si>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</si>
  <si>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</si>
  <si>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</si>
  <si>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</si>
  <si>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</si>
  <si>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</si>
  <si>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</si>
  <si>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</si>
  <si>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</si>
  <si>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</si>
  <si>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</si>
  <si>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</si>
  <si>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</si>
  <si>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</si>
  <si>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</si>
  <si>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</si>
  <si>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</si>
  <si>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</si>
  <si>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</si>
  <si>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</si>
  <si>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</si>
  <si>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</si>
  <si>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</si>
  <si>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</si>
  <si>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</si>
  <si>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</si>
  <si>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</si>
  <si>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</si>
  <si>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</si>
  <si>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</si>
  <si>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</si>
  <si>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</si>
  <si>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</si>
  <si>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</si>
  <si>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</si>
  <si>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</si>
  <si>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</si>
  <si>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</si>
  <si>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</si>
  <si>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</si>
  <si>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</si>
  <si>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</si>
  <si>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</si>
  <si>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</si>
  <si>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</si>
  <si>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</si>
  <si>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</si>
  <si>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</si>
  <si>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</si>
  <si>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</si>
  <si>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</si>
  <si>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</si>
  <si>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</si>
  <si>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</si>
  <si>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</si>
  <si>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</si>
  <si>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</si>
  <si>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</si>
  <si>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</si>
  <si>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</si>
  <si>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</si>
  <si>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</si>
  <si>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</si>
  <si>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</si>
  <si>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</si>
  <si>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</si>
  <si>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</si>
  <si>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</si>
  <si>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</si>
  <si>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</si>
  <si>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</si>
  <si>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</si>
  <si>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</si>
  <si>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</si>
  <si>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</si>
  <si>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</si>
  <si>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</si>
  <si>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</si>
  <si>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</si>
  <si>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</si>
  <si>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</si>
  <si>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</si>
  <si>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</si>
  <si>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</si>
  <si>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</si>
  <si>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</si>
  <si>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</si>
  <si>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</si>
  <si>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</si>
  <si>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</si>
  <si>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</si>
  <si>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</si>
  <si>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</si>
  <si>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</si>
  <si>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</si>
  <si>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</si>
  <si>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</si>
  <si>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</si>
  <si>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</si>
  <si>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</si>
  <si>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</si>
  <si>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</si>
  <si>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</si>
  <si>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</si>
  <si>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</si>
  <si>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</si>
  <si>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</si>
  <si>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</si>
  <si>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</si>
  <si>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</si>
  <si>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</si>
  <si>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</si>
  <si>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</si>
  <si>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</si>
  <si>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</si>
  <si>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</si>
  <si>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</si>
  <si>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</si>
  <si>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</si>
  <si>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</si>
  <si>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</si>
  <si>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</si>
  <si>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</si>
  <si>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</si>
  <si>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</si>
  <si>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</si>
  <si>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</si>
  <si>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</si>
  <si>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</si>
  <si>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</si>
  <si>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</si>
  <si>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</si>
  <si>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</si>
  <si>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</si>
  <si>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</si>
  <si>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</si>
  <si>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</si>
  <si>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</si>
  <si>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</si>
  <si>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</si>
  <si>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</si>
  <si>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</si>
  <si>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</si>
  <si>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</si>
  <si>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</si>
  <si>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</si>
  <si>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</si>
  <si>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</si>
  <si>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</si>
  <si>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</si>
  <si>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</si>
  <si>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</si>
  <si>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</si>
  <si>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</si>
  <si>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</si>
  <si>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</si>
  <si>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</si>
  <si>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</si>
  <si>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</si>
  <si>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</si>
  <si>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</si>
  <si>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</si>
  <si>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</si>
  <si>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</si>
  <si>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</si>
  <si>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</si>
  <si>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</si>
  <si>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</si>
  <si>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</si>
  <si>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</si>
  <si>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</si>
  <si>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</si>
  <si>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</si>
  <si>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</si>
  <si>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</si>
  <si>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</si>
  <si>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</si>
  <si>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</si>
  <si>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</si>
  <si>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</si>
  <si>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</si>
  <si>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</si>
  <si>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</si>
  <si>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</si>
  <si>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</si>
  <si>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</si>
  <si>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</si>
  <si>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</si>
  <si>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</si>
  <si>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</si>
  <si>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</si>
  <si>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</si>
  <si>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</si>
  <si>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</si>
  <si>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</si>
  <si>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</si>
  <si>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</si>
  <si>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</si>
  <si>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</si>
  <si>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</si>
  <si>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</si>
  <si>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</si>
  <si>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</si>
  <si>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</si>
  <si>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</si>
  <si>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</si>
  <si>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</si>
  <si>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</si>
  <si>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</si>
  <si>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</si>
  <si>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</si>
  <si>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</si>
  <si>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</si>
  <si>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</si>
  <si>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</si>
  <si>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</si>
  <si>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</si>
  <si>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</si>
  <si>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</si>
  <si>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</si>
  <si>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</si>
  <si>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</si>
  <si>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</si>
  <si>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</si>
  <si>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</si>
  <si>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</si>
  <si>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</si>
  <si>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</si>
  <si>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</si>
  <si>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</si>
  <si>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</si>
  <si>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</si>
  <si>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</si>
  <si>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</si>
  <si>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</si>
  <si>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</si>
  <si>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</si>
  <si>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</si>
  <si>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</si>
  <si>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</si>
  <si>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</si>
  <si>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</si>
  <si>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</si>
  <si>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</si>
  <si>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</si>
  <si>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</si>
  <si>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</si>
  <si>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</si>
  <si>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</si>
  <si>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</si>
  <si>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</si>
  <si>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</si>
  <si>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</si>
  <si>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</si>
  <si>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</si>
  <si>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</si>
  <si>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</si>
  <si>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</si>
  <si>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</si>
  <si>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</si>
  <si>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</si>
  <si>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</si>
  <si>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</si>
  <si>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</si>
  <si>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</si>
  <si>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</si>
  <si>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</si>
  <si>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</si>
  <si>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</si>
  <si>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</si>
  <si>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</si>
  <si>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</si>
  <si>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</si>
  <si>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</si>
  <si>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</si>
  <si>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</si>
  <si>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</si>
  <si>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</si>
  <si>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</si>
  <si>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</si>
  <si>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</si>
  <si>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</si>
  <si>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</si>
  <si>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</si>
  <si>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</si>
  <si>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</si>
  <si>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</si>
  <si>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</si>
  <si>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</si>
  <si>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</si>
  <si>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</si>
  <si>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</si>
  <si>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</si>
  <si>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</si>
  <si>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</si>
  <si>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</si>
  <si>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</si>
  <si>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</si>
  <si>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</si>
  <si>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</si>
  <si>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</si>
  <si>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</si>
  <si>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</si>
  <si>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</si>
  <si>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</si>
  <si>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</si>
  <si>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</si>
  <si>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</si>
  <si>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</si>
  <si>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</si>
  <si>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</si>
  <si>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</si>
  <si>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</si>
  <si>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</si>
  <si>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</si>
  <si>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</si>
  <si>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</si>
  <si>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</si>
  <si>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</si>
  <si>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</si>
  <si>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</si>
  <si>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</si>
  <si>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</si>
  <si>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</si>
  <si>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</si>
  <si>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</si>
  <si>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</si>
  <si>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</si>
  <si>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</si>
  <si>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</si>
  <si>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</si>
  <si>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</si>
  <si>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</si>
  <si>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</si>
  <si>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</si>
  <si>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</si>
  <si>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</si>
  <si>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</si>
  <si>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</si>
  <si>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</si>
  <si>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</si>
  <si>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</si>
  <si>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</si>
  <si>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</si>
  <si>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</si>
  <si>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</si>
  <si>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</si>
  <si>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</si>
  <si>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</si>
  <si>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</si>
  <si>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</si>
  <si>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</si>
  <si>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</si>
  <si>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</si>
  <si>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</si>
  <si>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</si>
  <si>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</si>
  <si>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</si>
  <si>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</si>
  <si>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</si>
  <si>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</si>
  <si>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</si>
  <si>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</si>
  <si>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</si>
  <si>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</si>
  <si>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</si>
  <si>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</si>
  <si>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</si>
  <si>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</si>
  <si>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</si>
  <si>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</si>
  <si>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</si>
  <si>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</si>
  <si>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</si>
  <si>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</si>
  <si>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</si>
  <si>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</si>
  <si>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</si>
  <si>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</si>
  <si>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</si>
  <si>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</si>
  <si>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</si>
  <si>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</si>
  <si>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</si>
  <si>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</si>
  <si>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</si>
  <si>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</si>
  <si>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</si>
  <si>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</si>
  <si>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</si>
  <si>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</si>
  <si>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</si>
  <si>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</si>
  <si>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</si>
  <si>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</si>
  <si>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</si>
  <si>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</si>
  <si>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</si>
  <si>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</si>
  <si>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</si>
  <si>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</si>
  <si>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</si>
  <si>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</si>
  <si>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</si>
  <si>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</si>
  <si>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</si>
  <si>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</si>
  <si>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</si>
  <si>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</si>
  <si>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</si>
  <si>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</si>
  <si>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</si>
  <si>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</si>
  <si>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</si>
  <si>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</si>
  <si>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</si>
  <si>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</si>
  <si>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</si>
  <si>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</si>
  <si>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</si>
  <si>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</si>
  <si>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</si>
  <si>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</si>
  <si>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</si>
  <si>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</si>
  <si>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</si>
  <si>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</si>
  <si>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</si>
  <si>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</si>
  <si>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</si>
  <si>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</si>
  <si>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</si>
  <si>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</si>
  <si>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</si>
  <si>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</si>
  <si>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</si>
  <si>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</si>
  <si>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</si>
  <si>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</si>
  <si>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</si>
  <si>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</si>
  <si>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</si>
  <si>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</si>
  <si>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</si>
  <si>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</si>
  <si>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</si>
  <si>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</si>
  <si>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</si>
  <si>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</si>
  <si>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</si>
  <si>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</si>
  <si>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</si>
  <si>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</si>
  <si>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</si>
  <si>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</si>
  <si>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</si>
  <si>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</si>
  <si>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</si>
  <si>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</si>
  <si>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</si>
  <si>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</si>
  <si>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</si>
  <si>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</si>
  <si>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</si>
  <si>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</si>
  <si>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</si>
  <si>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</si>
  <si>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</si>
  <si>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</si>
  <si>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</si>
  <si>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</si>
  <si>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</si>
  <si>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</si>
  <si>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</si>
  <si>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</si>
  <si>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</si>
  <si>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</si>
  <si>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</si>
  <si>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</si>
  <si>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</si>
  <si>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</si>
  <si>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</si>
  <si>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</si>
  <si>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</si>
  <si>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</si>
  <si>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</si>
  <si>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</si>
  <si>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</si>
  <si>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</si>
  <si>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</si>
  <si>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</si>
  <si>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</si>
  <si>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</si>
  <si>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2025-11-17 11:49:37
</t>
  </si>
  <si>
    <t xml:space="preserve"> at site</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</si>
  <si>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</si>
  <si>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</si>
  <si>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</si>
  <si>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</si>
  <si>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</si>
  <si>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</si>
  <si>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Access issue team facing access issue site located at family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</si>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</sst>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2" totalsRowShown="0" headerRowDxfId="157" dataDxfId="156" headerRowBorderDxfId="154" tableBorderDxfId="155" totalsRowBorderDxfId="153">
  <autoFilter ref="A1:CJ2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315.58600520832988</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45978.534431134256</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45978.534431134256</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45978.534431134256</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45978.534431134256</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45978.534431134256</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45978.534431134256</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45978.534431134256</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45978.534431134256</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45978.534431134256</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45978.534431134256</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45978.534431134256</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45978.534431134256</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45978.534431134256</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45978.534431134256</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45978.534431134256</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45978.534431134256</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45978.534431134256</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45978.534431134256</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45978.534431134256</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45978.534431134256</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45978.534431134256</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45978.534431134256</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45978.534431134256</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45978.534431134256</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45978.534431134256</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45978.534431134256</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45978.534431134256</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45978.534431134256</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45978.534431134256</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45978.534431134256</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45978.534431134256</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45978.534431134256</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45978.534431134256</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45978.534431134256</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45978.534431134256</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45978.534431134256</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45978.534431134256</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45978.534431134256</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45978.534431134256</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45978.534431134256</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45978.534431134256</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45978.534431134256</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45978.534431134256</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45978.534431134256</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45978.534431134256</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45978.534431134256</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45978.534431134256</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45978.534431134256</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45978.534431134256</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45978.534431134256</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45978.534431134256</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45978.534431134256</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45978.534431134256</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45978.534431134256</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45978.534431134256</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45978.534431134256</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45978.534431134256</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45978.534431134256</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45978.534431134256</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45978.534431134256</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45978.534431134256</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45978.534431134256</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45978.534431134256</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45978.534431134256</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45978.534431134256</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45978.534431134256</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45978.534431134256</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45978.534431134256</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45978.534431134256</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45978.534431134256</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45978.534431134256</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45978.534431134256</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A587485B-4F65-48AD-A355-84C50DFB9391}"/>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2"/>
  <sheetViews>
    <sheetView workbookViewId="0">
      <pane ySplit="4" topLeftCell="A5"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153.53459317129455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2.0980885416647652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38" customFormat="1" ht="31.5" customHeight="1">
      <c r="A5" s="140" t="s">
        <v>39107</v>
      </c>
      <c r="B5" s="61" t="str">
        <f>IFERROR(VLOOKUP(D5,DB!A:K,11,0),"")</f>
        <v>R2</v>
      </c>
      <c r="C5" s="61">
        <v>1</v>
      </c>
      <c r="D5" s="61" t="s">
        <v>25138</v>
      </c>
      <c r="E5" s="85" t="s">
        <v>39021</v>
      </c>
      <c r="F5" s="74"/>
      <c r="G5" s="75">
        <f ca="1">IFERROR(NOW()-F5,"-")</f>
        <v>45978.534430671294</v>
      </c>
      <c r="H5" s="87" t="s">
        <v>39108</v>
      </c>
      <c r="I5" s="61" t="str">
        <f>IFERROR(VLOOKUP(D5,DB!A:F,6,0),"")</f>
        <v>Generator-SG</v>
      </c>
      <c r="J5" s="61" t="str">
        <f>IFERROR(VLOOKUP(D5,DB!A:G,7,0),"")</f>
        <v>In progress</v>
      </c>
      <c r="K5" s="86" t="s">
        <v>39109</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39"/>
    </row>
    <row r="6" spans="1:88" ht="31.5" customHeight="1">
      <c r="A6" s="102"/>
      <c r="B6" s="18" t="str">
        <f>IFERROR(VLOOKUP(D6,DB!A:K,11,0),"")</f>
        <v/>
      </c>
      <c r="C6" s="18"/>
      <c r="D6" s="18"/>
      <c r="E6" s="103"/>
      <c r="F6" s="104"/>
      <c r="G6" s="105">
        <f ca="1">IFERROR(NOW()-F6,"-")</f>
        <v>45978.534430671294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45978.534430671294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45978.534430671294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45978.534431134256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45978.534431134256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45978.534431134256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45978.534431134256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45978.534431134256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45978.534431134256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45978.534431134256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45978.534431134256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45978.534431134256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45978.534431134256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45978.534431134256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45978.534431134256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45978.534431134256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45978.534431134256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45978.534431134256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45978.534431134256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45978.534431134256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45978.534431134256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45978.534431134256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45978.534431134256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45978.534431134256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45978.534431134256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45978.534431134256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45978.534431134256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45978.534431134256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45978.534431134256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45978.534431134256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45978.534431134256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45978.534431134256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45978.534431134256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45978.534431134256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45978.534431134256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45978.534431134256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45978.534431134256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45978.534431134256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45978.534431134256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45978.534431134256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45978.534431134256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45978.534431134256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45978.534431134256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45978.534431134256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45978.534431134256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45978.534431134256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45978.534431134256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45978.534431134256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45978.534431134256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45978.534431134256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45978.534431134256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45978.534431134256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45978.534431134256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45978.534431134256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45978.534431134256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45978.534431134256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45978.534431134256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45978.534431134256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45978.534431134256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45978.534431134256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45978.534431134256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45978.534431134256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45978.534431134256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45978.534431134256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45978.534431134256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45978.534431134256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45978.534431134256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45978.534431134256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45978.534431134256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45978.534431134256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45978.534431134256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45978.534431134256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45978.534431134256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45978.534431134256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45978.534431134256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45978.534431134256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45978.534431134256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45978.534431134256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45978.534431134256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45978.534431134256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45978.534431134256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45978.534431134256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45978.534431134256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45978.534431134256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45978.534431134256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45978.534431134256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45978.534431134256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45978.534431134256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45978.534431134256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45978.534431134256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45978.534431134256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45978.534431134256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45978.534431134256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45978.534431134256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45978.534431134256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45978.534431134256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45978.534431134256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45978.534431134256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45978.534431134256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45978.534431134256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45978.534431134256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45978.534431134256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45978.534431134256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45978.534431134256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45978.534431134256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45978.534431134256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45978.534431134256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45978.534431134256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45978.534431134256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45978.534431134256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45978.534431134256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45978.534431134256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45978.534431134256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45978.534431134256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45978.534431134256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45978.534431134256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45978.534431134256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45978.534431134256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45978.534431134256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45978.534431134256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45978.534431134256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45978.534431134256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45978.534431134256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45978.534431134256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45978.534431134256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45978.534431134256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45978.534431134256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45978.534431134256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45978.534431134256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45978.534431134256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45978.534431134256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45978.534431134256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45978.534431134256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45978.534431134256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45978.534431134256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45978.534431134256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45978.534431134256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45978.534431134256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45978.534431134256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45978.534431134256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45978.534431134256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45978.534431134256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45978.534431134256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45978.534431134256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45978.534431134256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45978.534431134256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45978.534431134256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45978.534431134256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45978.534431134256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45978.534431134256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45978.534431134256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45978.534431134256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45978.534431134256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45978.534431134256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45978.534431134256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45978.534431134256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45978.534431134256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45978.534431134256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45978.534431134256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45978.534431134256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45978.534431134256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45978.534431134256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45978.534431134256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45978.534431134256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45978.534431134256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45978.534431134256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45978.534431134256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45978.534431134256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45978.534431134256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45978.534431134256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45978.534431134256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45978.534431134256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45978.534431134256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45978.534431134256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45978.534431134256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45978.534431134256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45978.534431134256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45978.534431134256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45978.534431134256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45978.534431134256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45978.534431134256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45978.534431134256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45978.534431134256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45978.534431134256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45978.534431134256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45978.534431134256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45978.534431134256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45978.534431134256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45978.534431134256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45978.534431134256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45978.534431134256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45978.534431134256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45978.534431134256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45978.534431134256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45978.534431134256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45978.534431134256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45978.534431134256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45978.534431134256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45978.534431134256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45978.534431134256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45978.534431134256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45978.534431134256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45978.534431134256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45978.534431134256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45978.534431134256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45978.534431134256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45978.534431134256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sheetData>
  <dataValidations count="2">
    <dataValidation allowBlank="1" showInputMessage="1" showErrorMessage="1" sqref="E1" xr:uid="{4D935161-CDD3-4592-B877-3FB59C99E142}"/>
    <dataValidation type="list" allowBlank="1" showInputMessage="1" showErrorMessage="1" sqref="E3:E2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45978.534431134256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45978.534431134256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45978.534431134256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45978.534431134256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45978.534431134256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45978.534431134256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45978.534431134256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45978.534431134256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45978.534431134256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45978.534431134256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45978.534431134256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45978.534431134256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45978.534431134256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45978.534431134256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45978.534431134256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45978.534431134256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45978.534431134256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45978.534431134256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45978.534431134256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45978.534431134256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45978.534431134256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45978.534431134256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45978.534431134256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45978.534431134256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45978.534431134256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45978.534431134256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45978.534431134256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45978.534431134256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45978.534431134256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45978.534431134256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45978.534431134256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45978.534431134256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45978.534431134256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45978.534431134256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45978.534431134256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45978.534431134256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45978.534431134256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45978.534431134256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45978.534431134256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45978.534431134256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45978.534431134256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45978.534431134256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45978.534431134256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45978.534431134256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45978.534431134256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45978.534431134256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45978.534431134256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45978.534431134256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45978.534431134256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45978.534431134256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45978.534431134256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45978.534431134256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45978.534431134256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45978.534431134256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45978.534431134256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45978.534431134256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45978.534431134256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45978.534431134256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45978.534431134256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45978.534431134256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45978.534431134256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45978.534431134256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45978.534431134256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45978.534431134256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45978.534431134256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45978.534431134256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45978.534431134256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45978.534431134256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45978.534431134256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45978.534431134256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45978.534431134256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45978.534431134256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45978.534431134256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45978.534431134256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45978.534431134256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45978.534431134256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45978.534431134256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45978.534431134256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45978.534431134256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45978.534431134256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45978.534431134256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45978.534431134256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45978.534431134256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45978.534431134256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45978.534431134256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45978.534431134256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45978.534431134256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45978.534431134256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45978.534431134256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45978.534431134256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45978.534431134256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45978.534431134256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45978.534431134256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45978.534431134256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45978.534431134256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45978.534431134256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45978.534431134256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45978.534431134256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45978.534431134256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45978.534431134256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45978.534431134256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45978.534431134256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45978.534431134256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45978.534431134256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45978.534431134256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45978.534431134256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45978.534431134256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45978.534431134256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45978.534431134256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45978.534431134256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45978.534431134256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45978.534431134256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45978.534431134256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45978.534431134256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45978.534431134256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45978.534431134256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45978.534431134256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45978.534431134256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45978.534431134256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45978.534431134256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45978.534431134256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45978.534431134256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45978.534431134256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45978.534431134256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45978.534431134256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45978.534431134256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45978.534431134256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45978.534431134256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45978.534431134256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45978.534431134256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45978.534431134256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45978.534431134256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45978.534431134256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45978.534431134256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45978.534431134256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45978.534431134256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45978.534431134256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45978.534431134256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45978.534431134256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45978.534431134256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45978.534431134256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45978.534431134256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45978.534431134256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45978.534431134256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45978.534431134256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45978.534431134256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45978.534431134256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45978.534431134256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45978.534431134256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45978.534431134256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45978.534431134256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45978.534431134256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45978.534431134256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45978.534431134256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45978.534431134256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45978.534431134256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45978.534431134256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45978.534431134256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45978.534431134256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45978.534431134256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45978.534431134256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45978.534431134256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45978.534431134256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45978.534431134256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45978.534431134256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45978.534431134256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45978.534431134256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45978.534431134256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45978.534431134256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45978.534431134256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45978.534431134256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45978.534431134256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45978.534431134256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45978.534431134256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45978.534431134256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45978.534431134256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45978.534431134256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45978.534431134256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45978.534431134256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45978.534431134256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45978.534431134256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45978.534431134256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45978.534431134256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45978.534431134256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45978.534431134256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45978.534431134256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45978.534431134256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45978.534431134256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45978.534431134256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45978.534431134256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45978.534431134256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45978.534431134256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45978.534431134256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45978.534431134256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45978.534431134256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45978.534431134256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45978.534431134256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45978.534431134256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45978.534431134256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45978.534431134256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45978.534431134256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45978.534431134256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45978.534431134256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45978.534431134256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45978.534431134256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45978.534431134256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45978.534431134256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45978.534431134256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45978.534431134256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45978.534431134256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45978.534431134256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45978.534431134256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45978.534431134256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45978.534431134256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45978.534431134256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45978.534431134256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45978.534431134256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45978.534431134256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45978.534431134256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45978.534431134256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45978.534431134256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45978.534431134256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45978.534431134256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45978.534431134256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45978.534431134256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45978.534431134256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45978.534431134256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45978.534431134256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45978.534431134256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45978.534431134256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45978.534431134256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45978.534431134256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45978.534431134256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45978.534431134256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45978.534431134256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45978.534431134256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45978.534431134256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45978.534431134256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45978.534431134256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45978.534431134256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45978.534431134256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45978.534431134256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45978.534431134256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45978.534431134256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45978.534431134256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45978.534431134256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45978.534431134256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45978.534431134256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45978.534431134256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45978.534431134256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45978.534431134256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45978.534431134256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45978.534431134256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45978.534431134256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45978.534431134256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45978.534431134256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45978.534431134256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45978.534431134256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45978.534431134256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45978.534431134256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45978.534431134256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45978.534431134256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45978.534431134256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45978.534431134256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45978.534431134256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45978.534431134256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45978.534431134256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45978.534431134256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45978.534431134256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45978.534431134256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45978.534431134256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45978.534431134256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45978.534431134256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45978.534431134256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45978.534431134256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45978.534431134256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45978.534431134256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45978.534431134256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45978.534431134256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45978.534431134256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45978.534431134256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45978.534431134256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45978.534431134256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45978.534431134256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45978.534431134256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45978.534431134256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45978.534431134256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45978.534431134256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45978.534431134256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45978.534431134256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45978.534431134256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45978.534431134256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45978.534431134256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45978.534431134256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45978.534431134256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45978.534431134256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45978.534431134256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45978.534431134256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45978.534431134256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45978.534431134256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45978.534431134256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45978.534431134256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45978.534431134256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45978.534431134256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45978.534431134256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45978.534431134256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45978.534431134256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45978.534431134256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45978.534431134256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45978.534431134256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45978.534431134256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45978.534431134256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45978.534431134256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45978.534431134256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45978.534431134256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45978.534431134256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45978.534431134256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45978.534431134256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45978.534431134256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45978.534431134256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45978.534431134256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45978.534431134256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45978.534431134256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45978.534431134256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45978.534431134256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45978.534431134256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45978.534431134256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45978.534431134256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45978.534431134256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45978.534431134256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45978.534431134256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45978.534431134256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45978.534431134256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45978.534431134256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45978.534431134256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45978.534431134256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45978.534431134256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45978.534431134256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45978.534431134256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45978.534431134256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45978.534431134256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45978.534431134256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45978.534431134256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45978.534431134256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45978.534431134256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45978.534431134256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45978.534431134256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45978.534431134256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45978.534431134256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45978.534431134256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45978.534431134256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45978.534431134256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45978.534431134256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45978.534431134256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45978.534431134256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45978.534431134256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45978.534431134256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45978.534431134256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45978.534431134256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45978.534431134256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45978.534431134256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45978.534431134256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45978.534431134256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45978.534431134256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45978.534431134256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45978.534431134256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45978.534431134256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45978.534431134256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45978.534431134256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45978.534431134256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45978.534431134256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45978.534431134256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45978.534431134256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45978.534431134256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45978.534431134256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45978.534431134256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45978.534431134256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45978.534431134256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45978.534431134256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45978.534431134256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45978.534431134256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45978.534431134256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45978.534431134256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45978.534431134256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45978.534431134256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45978.534431134256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45978.534431134256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45978.534431134256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45978.534431134256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45978.534431134256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45978.534431134256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45978.534431134256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45978.534431134256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45978.534431134256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45978.534431134256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45978.534431134256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45978.534431134256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45978.534431134256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45978.534431134256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45978.534431134256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45978.534431134256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45978.534431134256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45978.534431134256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45978.534431134256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45978.534431134256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45978.534431134256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45978.534431134256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45978.534431134256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45978.534431134256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45978.534431134256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45978.534431134256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45978.534431134256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45978.534431134256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45978.534431134256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45978.534431134256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45978.534431134256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45978.534431134256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45978.534431134256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45978.534431134256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45978.534431134256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45978.534431134256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45978.534431134256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45978.534431134256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45978.534431134256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45978.534431134256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45978.534431134256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45978.534431134256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45978.534431134256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45978.534431134256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45978.534431134256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45978.534431134256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45978.534431134256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45978.534431134256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45978.534431134256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45978.534431134256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45978.534431134256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45978.534431134256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45978.534431134256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45978.534431134256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45978.534431134256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45978.534431134256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45978.534431134256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45978.534431134256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45978.534431134256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45978.534431134256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45978.534431134256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45978.534431134256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45978.534431134256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45978.534431134256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45978.534431134256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45978.534431134256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45978.534431134256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45978.534431134256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45978.534431134256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45978.534431134256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45978.534431134256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45978.534431134256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45978.534431134256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45978.534431134256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45978.534431134256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45978.534431134256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45978.534431134256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45978.534431134256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45978.534431134256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45978.534431134256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45978.534431134256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45978.534431134256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45978.534431134256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45978.534431134256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45978.534431134256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45978.534431134256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45978.534431134256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45978.534431134256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45978.534431134256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45978.534431134256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45978.534431134256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45978.534431134256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45978.534431134256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45978.534431134256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45978.534431134256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45978.534431134256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45978.534431134256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45978.534431134256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45978.534431134256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45978.534431134256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45978.534431134256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45978.534431134256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45978.534431134256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45978.534431134256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45978.534431134256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45978.534431134256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45978.534431134256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45978.534431134256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45978.534431134256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45978.534431134256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45978.534431134256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45978.534431134256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45978.534431134256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45978.534431134256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45978.534431134256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45978.534431134256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45978.534431134256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45978.534431134256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45978.534431134256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45978.534431134256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45978.534431134256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45978.534431134256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45978.534431134256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45978.534431134256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45978.534431134256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45978.534431134256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45978.534431134256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45978.534431134256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45978.534431134256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45978.534431134256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45978.534431134256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45978.534431134256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45978.534431134256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45978.534431134256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45978.534431134256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45978.534431134256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45978.534431134256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45978.534431134256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45978.534431134256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45978.534431134256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45978.534431134256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45978.534431134256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45978.534431134256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45978.534431134256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45978.534431134256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45978.534431134256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45978.534431134256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45978.534431134256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45978.534431134256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45978.534431134256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45978.534431134256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45978.534431134256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45978.534431134256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45978.534431134256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45978.534431134256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45978.534431134256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45978.534431134256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45978.534431134256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45978.534431134256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45978.534431134256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45978.534431134256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45978.534431134256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45978.534431134256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45978.534431134256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45978.534431134256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45978.534431134256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45978.534431134256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45978.534431134256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45978.534431134256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45978.534431134256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45978.534431134256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45978.534431134256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45978.534431134256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45978.534431134256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45978.534431134256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45978.534431134256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45978.534431134256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45978.534431134256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45978.534431134256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45978.534431134256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45978.534431134256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45978.534431134256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45978.534431134256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45978.534431134256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45978.534431134256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45978.534431134256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45978.534431134256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45978.534431134256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45978.534431134256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45978.534431134256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45978.534431134256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45978.534431134256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45978.534431134256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45978.534431134256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45978.534431134256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45978.534431134256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45978.534431134256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45978.534431134256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45978.534431134256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45978.534431134256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45978.534431134256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45978.534431134256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45978.534431134256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45978.534431134256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45978.534431134256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45978.534431134256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45978.534431134256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45978.534431134256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45978.534431134256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45978.534431134256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45978.534431134256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45978.534431134256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45978.534431134256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45978.534431134256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45978.534431134256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45978.534431134256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45978.534431134256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45978.534431134256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45978.534431134256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45978.534431134256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45978.534431134256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45978.534431134256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45978.534431134256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45978.534431134256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45978.534431134256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45978.534431134256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45978.534431134256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45978.534431134256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45978.534431134256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45978.534431134256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45978.534431134256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45978.534431134256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45978.534431134256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45978.534431134256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45978.534431134256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45978.534431134256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45978.534431134256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45978.534431134256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45978.534431134256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45978.534431134256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45978.534431134256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45978.534431134256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45978.534431134256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45978.534431134256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45978.534431134256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45978.534431134256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45978.534431134256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45978.534431134256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45978.534431134256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45978.534431134256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45978.534431134256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45978.534431134256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45978.534431134256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45978.534431134256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45978.534431134256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45978.534431134256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45978.534431134256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45978.534431134256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45978.534431134256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45978.534431134256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45978.534431134256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45978.534431134256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45978.534431134256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45978.534431134256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45978.534431134256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45978.534431134256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45978.534431134256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45978.534431134256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45978.534431134256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45978.534431134256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45978.534431134256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45978.534431134256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45978.534431134256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45978.534431134256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45978.534431134256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45978.534431134256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45978.534431134256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45978.534431134256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45978.534431134256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45978.534431134256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45978.534431134256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45978.534431134256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45978.534431134256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45978.534431134256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45978.534431134256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45978.534431134256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45978.534431134256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45978.534431134256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45978.534431134256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45978.534431134256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45978.534431134256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45978.534431134256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45978.534431134256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45978.534431134256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45978.534431134256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45978.534431134256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45978.534431134256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45978.534431134256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45978.534431134256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45978.534431134256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45978.534431134256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45978.534431134256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45978.534431134256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45978.534431134256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45978.534431134256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45978.534431134256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45978.534431134256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45978.534431134256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45978.534431134256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45978.534431134256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45978.534431134256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45978.534431134256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45978.534431134256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45978.534431134256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45978.534431134256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45978.534431134256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45978.534431134256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45978.534431134256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45978.534431134256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45978.534431134256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45978.534431134256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45978.534431134256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45978.534431134256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45978.534431134256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45978.534431134256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45978.534431134256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45978.534431134256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45978.534431134256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45978.534431134256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45978.534431134256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45978.534431134256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45978.534431134256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45978.534431134256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45978.534431134256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45978.534431134256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45978.534431134256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45978.534431134256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45978.534431134256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45978.534431134256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45978.534431134256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45978.534431134256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45978.534431134256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45978.534431134256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45978.534431134256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45978.534431134256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45978.534431134256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45978.534431134256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45978.534431134256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45978.534431134256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45978.534431134256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45978.534431134256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45978.534431134256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45978.534431134256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45978.534431134256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45978.534431134256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45978.534431134256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45978.534431134256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45978.534431134256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45978.534431134256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45978.534431134256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45978.534431134256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45978.534431134256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45978.534431134256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45978.534431134256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45978.534431134256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45978.534431134256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45978.534431134256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45978.534431134256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45978.534431134256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45978.534431134256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45978.534431134256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45978.534431134256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45978.534431134256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45978.534431134256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45978.534431134256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45978.534431134256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45978.534431134256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45978.534431134256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45978.534431134256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45978.534431134256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45978.534431134256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45978.534431134256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45978.534431134256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45978.534431134256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45978.534431134256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45978.534431134256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45978.534431134256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45978.534431134256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45978.534431134256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45978.534431134256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45978.534431134256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45978.534431134256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45978.534431134256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45978.534431134256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45978.534431134256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45978.534431134256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45978.534431134256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45978.534431134256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45978.534431134256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45978.534431134256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45978.534431134256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45978.534431134256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45978.534431134256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45978.534431134256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45978.534431134256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45978.534431134256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45978.534431134256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45978.534431134256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45978.534431134256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45978.534431134256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45978.534431134256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45978.534431134256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45978.534431134256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45978.534431134256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45978.534431134256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45978.534431134256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45978.534431134256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45978.534431134256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45978.534431134256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45978.534431134256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45978.534431134256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45978.534431134256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45978.534431134256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45978.534431134256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45978.534431134256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45978.534431134256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45978.534431134256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45978.534431134256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45978.534431134256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45978.534431134256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45978.534431134256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45978.534431134256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45978.534431134256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45978.534431134256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45978.534431134256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45978.534431134256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45978.534431134256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45978.534431134256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45978.534431134256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45978.534431134256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45978.534431134256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45978.534431134256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45978.534431134256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45978.534431134256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45978.534431134256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45978.534431134256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45978.534431134256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45978.534431134256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45978.534431134256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45978.534431134256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45978.534431134256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45978.534431134256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45978.534431134256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45978.534431134256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45978.534431134256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45978.534431134256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45978.534431134256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45978.534431134256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45978.534431134256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45978.534431134256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45978.534431134256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45978.534431134256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45978.534431134256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45978.534431134256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45978.534431134256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45978.534431134256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45978.534431134256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45978.534431134256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45978.534431134256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45978.534431134256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45978.534431134256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45978.534431134256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45978.534431134256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45978.534431134256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45978.534431134256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45978.534431134256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45978.534431134256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45978.534431134256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45978.534431134256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45978.534431134256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45978.534431134256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45978.534431134256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45978.534431134256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45978.534431134256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45978.534431134256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45978.534431134256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45978.534431134256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45978.534431134256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45978.534431134256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45978.534431134256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45978.534431134256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45978.534431134256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45978.534431134256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45978.534431134256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45978.534431134256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45978.534431134256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45978.534431134256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45978.534431134256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45978.534431134256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45978.534431134256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45978.534431134256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45978.534431134256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45978.534431134256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45978.534431134256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45978.534431134256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45978.534431134256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45978.534431134256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45978.534431134256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45978.534431134256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45978.534431134256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45978.534431134256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45978.534431134256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45978.534431134256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45978.534431134256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45978.534431134256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45978.534431134256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45978.534431134256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45978.534431134256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45978.534431134256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45978.534431134256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45978.534431134256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45978.534431134256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45978.534431134256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45978.534431134256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45978.534431134256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45978.534431134256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45978.534431134256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45978.534431134256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45978.534431134256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45978.534431134256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45978.534431134256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45978.534431134256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45978.534431134256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45978.534431134256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45978.534431134256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45978.534431134256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45978.534431134256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45978.534431134256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45978.534431134256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45978.534431134256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45978.534431134256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45978.534431134256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45978.534431134256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45978.534431134256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45978.534431134256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45978.534431134256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45978.534431134256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45978.534431134256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45978.534431134256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45978.534431134256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45978.534431134256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45978.534431134256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45978.534431134256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45978.534431134256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45978.534431134256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45978.534431134256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45978.534431134256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45978.534431134256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45978.534431134256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45978.534431134256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45978.534431134256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45978.534431134256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45978.534431134256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45978.534431134256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45978.534431134256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45978.534431134256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45978.534431134256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45978.534431134256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45978.534431134256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45978.534431134256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45978.534431134256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45978.534431134256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45978.534431134256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45978.534431134256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45978.534431134256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45978.534431134256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45978.534431134256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45978.534431134256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45978.534431134256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45978.534431134256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45978.534431134256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45978.534431134256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45978.534431134256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45978.534431134256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45978.534431134256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45978.534431134256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45978.534431134256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45978.534431134256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45978.534431134256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45978.534431134256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45978.534431134256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45978.534431134256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45978.534431134256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45978.534431134256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45978.534431134256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45978.534431134256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45978.534431134256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45978.534431134256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45978.534431134256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45978.534431134256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45978.534431134256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45978.534431134256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45978.534431134256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45978.534431134256</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30" sqref="D3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275.05371307869791</v>
      </c>
      <c r="H2" s="96">
        <v>45703.474768518521</v>
      </c>
      <c r="I2" s="96" t="str">
        <f>IFERROR(VLOOKUP(D2,DB!A:F,6,0),"")</f>
        <v>SCECO</v>
      </c>
      <c r="J2" s="96" t="str">
        <f>IFERROR(VLOOKUP(D2,DB!A:G,7,0),"")</f>
        <v>Dead</v>
      </c>
      <c r="K2" s="98" t="s">
        <v>39111</v>
      </c>
      <c r="L2" s="92" t="str">
        <f>IFERROR(VLOOKUP(D2,DB!A:I,9,0),"")</f>
        <v>Latis</v>
      </c>
    </row>
    <row r="3" spans="1:16" ht="15" customHeight="1">
      <c r="A3" s="114" t="s">
        <v>39112</v>
      </c>
      <c r="B3" s="114" t="str">
        <f>IFERROR(VLOOKUP(D3,DB!A:K,11,0),"")</f>
        <v>R4</v>
      </c>
      <c r="C3" s="94">
        <v>1</v>
      </c>
      <c r="D3" s="92" t="s">
        <v>37165</v>
      </c>
      <c r="E3" s="95" t="s">
        <v>39021</v>
      </c>
      <c r="F3" s="96">
        <v>45978.467060185183</v>
      </c>
      <c r="G3" s="97">
        <f ca="1">IFERROR(NOW()-F3,"")</f>
        <v>6.7370949072937947E-2</v>
      </c>
      <c r="H3" s="96">
        <v>45978.451226851852</v>
      </c>
      <c r="I3" s="114" t="str">
        <f>IFERROR(VLOOKUP(D3,DB!A:F,6,0),"")</f>
        <v>Generator-SG</v>
      </c>
      <c r="J3" s="114" t="str">
        <f>IFERROR(VLOOKUP(D3,DB!A:G,7,0),"")</f>
        <v>Dead</v>
      </c>
      <c r="K3" s="98" t="s">
        <v>39113</v>
      </c>
      <c r="L3" s="92" t="str">
        <f>IFERROR(VLOOKUP(D3,DB!A:I,9,0),"")</f>
        <v>Latis</v>
      </c>
    </row>
    <row r="4" spans="1:16" ht="15" customHeight="1">
      <c r="A4" s="114" t="s">
        <v>39114</v>
      </c>
      <c r="B4" s="114" t="str">
        <f>IFERROR(VLOOKUP(D4,DB!A:K,11,0),"")</f>
        <v>R4</v>
      </c>
      <c r="C4" s="94">
        <v>1</v>
      </c>
      <c r="D4" s="92" t="s">
        <v>36377</v>
      </c>
      <c r="E4" s="95" t="s">
        <v>39021</v>
      </c>
      <c r="F4" s="96">
        <v>45978.507222222222</v>
      </c>
      <c r="G4" s="97">
        <f ca="1">IFERROR(NOW()-F4,"")</f>
        <v>2.7208912033529487E-2</v>
      </c>
      <c r="H4" s="96">
        <v>45978.503518518519</v>
      </c>
      <c r="I4" s="114" t="str">
        <f>IFERROR(VLOOKUP(D4,DB!A:F,6,0),"")</f>
        <v>SCECO</v>
      </c>
      <c r="J4" s="114" t="str">
        <f>IFERROR(VLOOKUP(D4,DB!A:G,7,0),"")</f>
        <v>Vandalized</v>
      </c>
      <c r="K4" s="98" t="s">
        <v>39115</v>
      </c>
      <c r="L4" s="92" t="str">
        <f>IFERROR(VLOOKUP(D4,DB!A:I,9,0),"")</f>
        <v>Latis</v>
      </c>
    </row>
    <row r="5" spans="1:16" ht="15" customHeight="1">
      <c r="A5" s="114"/>
      <c r="B5" s="114" t="str">
        <f>IFERROR(VLOOKUP(D5,DB!A:K,11,0),"")</f>
        <v>R4</v>
      </c>
      <c r="C5" s="94">
        <v>1</v>
      </c>
      <c r="D5" s="92" t="s">
        <v>37621</v>
      </c>
      <c r="E5" s="95" t="s">
        <v>39021</v>
      </c>
      <c r="F5" s="96"/>
      <c r="G5" s="97">
        <f ca="1">IFERROR(NOW()-F5,"")</f>
        <v>45978.534431134256</v>
      </c>
      <c r="H5" s="96"/>
      <c r="I5" s="114" t="str">
        <f>IFERROR(VLOOKUP(D5,DB!A:F,6,0),"")</f>
        <v>SCECO</v>
      </c>
      <c r="J5" s="114" t="str">
        <f>IFERROR(VLOOKUP(D5,DB!A:G,7,0),"")</f>
        <v>Dead</v>
      </c>
      <c r="K5" s="98" t="s">
        <v>39116</v>
      </c>
      <c r="L5" s="92" t="str">
        <f>IFERROR(VLOOKUP(D5,DB!A:I,9,0),"")</f>
        <v>Latis</v>
      </c>
    </row>
    <row r="6" spans="1:16" ht="15" customHeight="1">
      <c r="A6" s="114"/>
      <c r="B6" s="114" t="str">
        <f>IFERROR(VLOOKUP(D6,DB!A:K,11,0),"")</f>
        <v/>
      </c>
      <c r="C6" s="94"/>
      <c r="D6" s="92"/>
      <c r="E6" s="95"/>
      <c r="F6" s="96"/>
      <c r="G6" s="97">
        <f ca="1">IFERROR(NOW()-F6,"")</f>
        <v>45978.534431134256</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45978.534431134256</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45978.534431134256</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45978.534431134256</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45978.534431134256</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45978.534431134256</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45978.534431134256</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45978.534431134256</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45978.534431134256</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45978.534431134256</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45978.534431134256</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45978.534431134256</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45978.534431134256</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45978.534431134256</v>
      </c>
      <c r="H19" s="96"/>
      <c r="I19" s="114" t="str">
        <f>IFERROR(VLOOKUP(D19,DB!A:F,6,0),"")</f>
        <v/>
      </c>
      <c r="J19" s="114" t="str">
        <f>IFERROR(VLOOKUP(D19,DB!A:G,7,0),"")</f>
        <v/>
      </c>
      <c r="K19" s="98"/>
      <c r="L19" s="92" t="str">
        <f>IFERROR(VLOOKUP(D19,DB!A:I,9,0),"")</f>
        <v/>
      </c>
    </row>
    <row r="20" spans="1:12" ht="15" customHeight="1">
      <c r="A20" s="114"/>
      <c r="B20" s="114" t="str">
        <f>IFERROR(VLOOKUP(D20,DB!A:K,11,0),"")</f>
        <v>R4</v>
      </c>
      <c r="C20" s="94"/>
      <c r="D20" s="92" t="s">
        <v>29922</v>
      </c>
      <c r="E20" s="95"/>
      <c r="F20" s="96"/>
      <c r="G20" s="97">
        <f ca="1">IFERROR(NOW()-F20,"")</f>
        <v>45978.534431134256</v>
      </c>
      <c r="H20" s="96"/>
      <c r="I20" s="114" t="str">
        <f>IFERROR(VLOOKUP(D20,DB!A:F,6,0),"")</f>
        <v>SCECO</v>
      </c>
      <c r="J20" s="114" t="str">
        <f>IFERROR(VLOOKUP(D20,DB!A:G,7,0),"")</f>
        <v>Weak</v>
      </c>
      <c r="K20" s="98"/>
      <c r="L20" s="92" t="str">
        <f>IFERROR(VLOOKUP(D20,DB!A:I,9,0),"")</f>
        <v>Latis</v>
      </c>
    </row>
    <row r="21" spans="1:12" ht="15" customHeight="1">
      <c r="A21" s="114"/>
      <c r="B21" s="114" t="str">
        <f>IFERROR(VLOOKUP(D21,DB!A:K,11,0),"")</f>
        <v/>
      </c>
      <c r="C21" s="94"/>
      <c r="D21" s="92"/>
      <c r="E21" s="95"/>
      <c r="F21" s="96"/>
      <c r="G21" s="97">
        <f ca="1">IFERROR(NOW()-F21,"")</f>
        <v>45978.534431134256</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45978.534431134256</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45978.534431134256</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45978.534431134256</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45978.534431134256</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45978.534431134256</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45978.534431134256</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45978.534431134256</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45978.534431134256</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45978.534431134256</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45978.534431134256</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45978.534431134256</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45978.534431134256</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45978.534431134256</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45978.534431134256</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86.702370949067699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52.345553819439374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29.873320023143606</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1.0196278935181908</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45978.534431134256</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45978.534431134256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45978.534431134256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45978.534431134256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45978.534431134256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45978.534431134256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45978.534431134256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45978.534431134256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45978.534431134256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45978.534431134256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45978.534431134256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45978.534431134256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45978.534431134256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45978.534431134256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45978.534431134256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45978.534431134256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45978.534431134256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45978.534431134256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45978.534431134256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45978.534431134256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45978.534431134256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45978.534431134256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45978.534431134256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45978.534431134256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45978.534431134256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45978.534431134256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45978.534431134256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45978.534431134256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45978.534431134256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45978.534431134256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45978.534431134256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45978.534431134256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45978.534431134256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45978.534431134256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45978.534431134256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45978.534431134256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45978.534431134256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45978.534431134256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45978.534431134256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45978.534431134256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45978.534431134256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45978.534431134256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45978.534431134256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45978.534431134256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45978.534431134256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45978.534431134256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45978.534431134256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45978.534431134256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45978.534431134256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45978.534431134256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45978.534431134256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45978.534431134256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45978.534431134256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45978.534431134256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45978.534431134256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45978.534431134256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45978.534431134256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45978.534431134256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45978.534431134256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45978.534431134256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45978.534431134256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45978.534431134256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45978.534431134256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45978.534431134256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45978.534431134256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45978.534431134256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45978.534431134256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45978.534431134256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45978.534431134256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45978.534431134256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45978.534431134256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45978.534431134256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45978.534431134256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45978.534431134256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45978.534431134256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45978.534431134256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45978.534431134256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45978.534431134256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45978.534431134256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45978.534431134256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45978.534431134256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45978.534431134256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45978.534431134256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45978.534431134256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45978.534431134256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45978.534431134256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45978.534431134256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45978.534431134256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45978.534431134256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45978.534431134256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45978.534431134256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45978.534431134256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45978.534431134256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45978.534431134256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45978.534431134256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45978.534431134256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45978.534431134256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45978.534431134256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45978.534431134256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45978.534431134256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45978.534431134256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45978.534431134256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45978.534431134256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45978.534431134256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45978.534431134256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45978.534431134256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45978.534431134256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45978.534431134256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45978.534431134256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45978.534431134256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45978.534431134256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45978.534431134256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45978.534431134256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45978.534431134256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45978.534431134256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45978.534431134256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45978.534431134256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45978.534431134256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45978.534431134256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45978.534431134256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45978.534431134256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45978.534431134256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45978.534431134256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45978.534431134256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45978.534431134256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45978.534431134256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45978.534431134256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45978.534431134256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45978.534431134256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45978.534431134256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45978.534431134256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45978.534431134256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45978.534431134256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45978.534431134256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45978.534431134256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45978.534431134256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45978.534431134256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45978.534431134256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45978.534431134256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45978.534431134256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45978.534431134256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45978.534431134256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45978.534431134256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45978.534431134256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45978.534431134256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45978.534431134256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45978.534431134256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45978.534431134256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45978.534431134256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45978.534431134256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45978.534431134256</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0.60834317129047122</v>
      </c>
      <c r="H2" s="122">
        <v>45978.034363425926</v>
      </c>
      <c r="I2" s="120" t="str">
        <f>IFERROR(VLOOKUP(D2,DB!A:F,6,0),"")</f>
        <v>SCECO</v>
      </c>
      <c r="J2" s="120" t="str">
        <f>IFERROR(VLOOKUP(D2,DB!A:G,7,0),"")</f>
        <v>Dead</v>
      </c>
      <c r="K2" s="123" t="s">
        <v>39126</v>
      </c>
      <c r="L2" s="124" t="str">
        <f>IFERROR(VLOOKUP(D2,DB!A:I,9,0),"")</f>
        <v>Latis</v>
      </c>
    </row>
    <row r="3" spans="1:16382" s="99" customFormat="1" ht="31.5" customHeight="1">
      <c r="A3" s="146" t="s">
        <v>39127</v>
      </c>
      <c r="B3" s="145" t="str">
        <f>IFERROR(VLOOKUP(D3,DB!A:K,11,0),"")</f>
        <v>R6</v>
      </c>
      <c r="C3" s="144">
        <v>7</v>
      </c>
      <c r="D3" s="145" t="s">
        <v>34591</v>
      </c>
      <c r="E3" s="110" t="s">
        <v>39100</v>
      </c>
      <c r="F3" s="143">
        <v>45978.508738425924</v>
      </c>
      <c r="G3" s="75">
        <f ca="1">IFERROR(NOW()-F3,"-")</f>
        <v>2.5692245370009914E-2</v>
      </c>
      <c r="H3" s="143">
        <v>45978.508738425924</v>
      </c>
      <c r="I3" s="145" t="str">
        <f>IFERROR(VLOOKUP(D3,DB!A:F,6,0),"")</f>
        <v>SCECO</v>
      </c>
      <c r="J3" s="145" t="str">
        <f>IFERROR(VLOOKUP(D3,DB!A:G,7,0),"")</f>
        <v>In progress</v>
      </c>
      <c r="K3" s="142" t="s">
        <v>39128</v>
      </c>
      <c r="L3" s="141" t="str">
        <f>IFERROR(VLOOKUP(D3,DB!A:I,9,0),"")</f>
        <v>Latis</v>
      </c>
    </row>
    <row r="4" spans="1:16382" ht="31.5" customHeight="1">
      <c r="A4" s="119"/>
      <c r="B4" s="120" t="str">
        <f>IFERROR(VLOOKUP(D4,DB!A:K,11,0),"")</f>
        <v/>
      </c>
      <c r="C4" s="121"/>
      <c r="D4" s="120"/>
      <c r="E4" s="110"/>
      <c r="F4" s="122"/>
      <c r="G4" s="105">
        <f t="shared" ca="1" si="0"/>
        <v>45978.534431134256</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45978.534431134256</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45978.534431134256</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45978.534431134256</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45978.534431134256</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45978.534431134256</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45978.534431134256</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45978.534431134256</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45978.534431134256</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45978.534431134256</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45978.534431134256</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45978.534431134256</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45978.534431134256</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45978.534431134256</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45978.534431134256</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45978.534431134256</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45978.534431134256</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45978.534431134256</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45978.534431134256</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45978.534431134256</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45978.534431134256</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45978.534431134256</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45978.534431134256</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45978.534431134256</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45978.534431134256</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45978.534431134256</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45978.534431134256</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45978.534431134256</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45978.534431134256</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45978.534431134256</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45978.534431134256</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45978.534431134256</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45978.534431134256</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45978.534431134256</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45978.534431134256</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45978.534431134256</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45978.534431134256</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45978.534431134256</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45978.534431134256</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45978.534431134256</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45978.534431134256</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45978.534431134256</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45978.534431134256</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45978.534431134256</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45978.534431134256</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45978.534431134256</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45978.534431134256</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45978.534431134256</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45978.534431134256</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45978.534431134256</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45978.534431134256</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45978.534431134256</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45978.534431134256</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45978.534431134256</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45978.534431134256</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45978.534431134256</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45978.534431134256</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45978.534431134256</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45978.534431134256</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45978.534431134256</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45978.534431134256</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45978.534431134256</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45978.534431134256</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45978.534431134256</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45978.534431134256</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45978.534431134256</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45978.534431134256</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45978.534431134256</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45978.534431134256</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45978.534431134256</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45978.534431134256</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45978.534431134256</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45978.534431134256</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45978.534431134256</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45978.534431134256</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45978.534431134256</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45978.534431134256</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45978.534431134256</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45978.534431134256</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45978.534431134256</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45978.534431134256</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45978.534431134256</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45978.534431134256</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45978.534431134256</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45978.534431134256</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45978.534431134256</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45978.534431134256</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45978.534431134256</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