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55" documentId="120_S{2AC9BD13-BADA-5192-A53E-5A8FF88502F6}" xr6:coauthVersionLast="47" xr6:coauthVersionMax="47" xr10:uidLastSave="{F7140328-104E-41DB-B942-4AA6295061F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B5" i="9"/>
  <c r="G4" i="9"/>
  <c r="I4" i="9"/>
  <c r="I5" i="9"/>
  <c r="I6" i="9"/>
  <c r="B4" i="9"/>
  <c r="G2" i="9"/>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J4" i="9"/>
  <c r="L4" i="9"/>
  <c r="J5" i="9"/>
  <c r="L5" i="9"/>
  <c r="B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<sst xmlns="http://schemas.openxmlformats.org/spreadsheetml/2006/main" count="180313" uniqueCount="39137">
  <si>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</si>
  <si>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</si>
  <si>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</si>
  <si>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</si>
  <si>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</si>
  <si>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</si>
  <si>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</si>
  <si>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</si>
  <si>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</si>
  <si>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</si>
  <si>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</si>
  <si>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</si>
  <si>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</si>
  <si>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</si>
  <si>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</si>
  <si>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</si>
  <si>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</si>
  <si>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</si>
  <si>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</si>
  <si>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</si>
  <si>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</si>
  <si>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</si>
  <si>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</si>
  <si>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</si>
  <si>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</si>
  <si>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</si>
  <si>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</si>
  <si>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</si>
  <si>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</si>
  <si>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</si>
  <si>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</si>
  <si>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</si>
  <si>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</si>
  <si>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</si>
  <si>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</si>
  <si>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</si>
  <si>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</si>
  <si>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</si>
  <si>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</si>
  <si>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</si>
  <si>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</si>
  <si>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</si>
  <si>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</si>
  <si>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</si>
  <si>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</si>
  <si>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</si>
  <si>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</si>
  <si>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</si>
  <si>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</si>
  <si>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</si>
  <si>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</si>
  <si>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</si>
  <si>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</si>
  <si>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</si>
  <si>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</si>
  <si>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</si>
  <si>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</si>
  <si>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</si>
  <si>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</si>
  <si>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</si>
  <si>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</si>
  <si>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</si>
  <si>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</si>
  <si>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</si>
  <si>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</si>
  <si>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</si>
  <si>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</si>
  <si>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</si>
  <si>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</si>
  <si>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</si>
  <si>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</si>
  <si>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</si>
  <si>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</si>
  <si>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</si>
  <si>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</si>
  <si>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</si>
  <si>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</si>
  <si>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</si>
  <si>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</si>
  <si>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</si>
  <si>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</si>
  <si>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</si>
  <si>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</si>
  <si>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</si>
  <si>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</si>
  <si>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</si>
  <si>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</si>
  <si>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</si>
  <si>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</si>
  <si>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</si>
  <si>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</si>
  <si>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</si>
  <si>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</si>
  <si>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</si>
  <si>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</si>
  <si>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</si>
  <si>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</si>
  <si>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</si>
  <si>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</si>
  <si>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</si>
  <si>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</si>
  <si>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</si>
  <si>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</si>
  <si>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</si>
  <si>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</si>
  <si>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</si>
  <si>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</si>
  <si>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</si>
  <si>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</si>
  <si>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</si>
  <si>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</si>
  <si>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</si>
  <si>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</si>
  <si>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</si>
  <si>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</si>
  <si>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</si>
  <si>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</si>
  <si>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</si>
  <si>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</si>
  <si>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</si>
  <si>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</si>
  <si>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</si>
  <si>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</si>
  <si>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</si>
  <si>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</si>
  <si>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</si>
  <si>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</si>
  <si>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</si>
  <si>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</si>
  <si>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</si>
  <si>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</si>
  <si>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</si>
  <si>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</si>
  <si>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</si>
  <si>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</si>
  <si>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</si>
  <si>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</si>
  <si>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</si>
  <si>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</si>
  <si>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</si>
  <si>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</si>
  <si>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</si>
  <si>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</si>
  <si>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</si>
  <si>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</si>
  <si>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</si>
  <si>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</si>
  <si>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</si>
  <si>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</si>
  <si>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</si>
  <si>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</si>
  <si>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</si>
  <si>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</si>
  <si>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</si>
  <si>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</si>
  <si>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</si>
  <si>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</si>
  <si>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</si>
  <si>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</si>
  <si>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</si>
  <si>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</si>
  <si>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</si>
  <si>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</si>
  <si>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</si>
  <si>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</si>
  <si>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</si>
  <si>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</si>
  <si>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</si>
  <si>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</si>
  <si>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</si>
  <si>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</si>
  <si>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</si>
  <si>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</si>
  <si>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</si>
  <si>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</si>
  <si>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</si>
  <si>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</si>
  <si>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</si>
  <si>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</si>
  <si>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</si>
  <si>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</si>
  <si>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</si>
  <si>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</si>
  <si>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</si>
  <si>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</si>
  <si>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</si>
  <si>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</si>
  <si>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</si>
  <si>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</si>
  <si>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</si>
  <si>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</si>
  <si>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</si>
  <si>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</si>
  <si>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</si>
  <si>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</si>
  <si>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</si>
  <si>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</si>
  <si>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</si>
  <si>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</si>
  <si>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</si>
  <si>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</si>
  <si>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</si>
  <si>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</si>
  <si>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</si>
  <si>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</si>
  <si>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</si>
  <si>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</si>
  <si>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</si>
  <si>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</si>
  <si>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</si>
  <si>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</si>
  <si>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</si>
  <si>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</si>
  <si>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</si>
  <si>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</si>
  <si>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</si>
  <si>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</si>
  <si>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</si>
  <si>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</si>
  <si>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</si>
  <si>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</si>
  <si>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</si>
  <si>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</si>
  <si>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</si>
  <si>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</si>
  <si>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</si>
  <si>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</si>
  <si>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</si>
  <si>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</si>
  <si>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</si>
  <si>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</si>
  <si>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</si>
  <si>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</si>
  <si>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</si>
  <si>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</si>
  <si>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</si>
  <si>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</si>
  <si>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</si>
  <si>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</si>
  <si>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</si>
  <si>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</si>
  <si>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</si>
  <si>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</si>
  <si>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</si>
  <si>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</si>
  <si>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</si>
  <si>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</si>
  <si>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</si>
  <si>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</si>
  <si>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</si>
  <si>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</si>
  <si>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</si>
  <si>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</si>
  <si>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</si>
  <si>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</si>
  <si>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</si>
  <si>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</si>
  <si>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</si>
  <si>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</si>
  <si>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</si>
  <si>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</si>
  <si>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</si>
  <si>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</si>
  <si>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</si>
  <si>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</si>
  <si>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</si>
  <si>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</si>
  <si>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</si>
  <si>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</si>
  <si>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</si>
  <si>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</si>
  <si>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</si>
  <si>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</si>
  <si>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</si>
  <si>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</si>
  <si>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</si>
  <si>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</si>
  <si>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</si>
  <si>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</si>
  <si>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</si>
  <si>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</si>
  <si>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</si>
  <si>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</si>
  <si>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</si>
  <si>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</si>
  <si>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</si>
  <si>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</si>
  <si>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</si>
  <si>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</si>
  <si>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</si>
  <si>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</si>
  <si>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</si>
  <si>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</si>
  <si>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</si>
  <si>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</si>
  <si>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</si>
  <si>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</si>
  <si>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</si>
  <si>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</si>
  <si>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</si>
  <si>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</si>
  <si>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</si>
  <si>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</si>
  <si>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</si>
  <si>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</si>
  <si>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</si>
  <si>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</si>
  <si>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</si>
  <si>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</si>
  <si>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</si>
  <si>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</si>
  <si>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</si>
  <si>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</si>
  <si>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</si>
  <si>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</si>
  <si>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</si>
  <si>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</si>
  <si>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</si>
  <si>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</si>
  <si>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</si>
  <si>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</si>
  <si>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</si>
  <si>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</si>
  <si>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</si>
  <si>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</si>
  <si>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</si>
  <si>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</si>
  <si>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</si>
  <si>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</si>
  <si>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</si>
  <si>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</si>
  <si>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</si>
  <si>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</si>
  <si>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</si>
  <si>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</si>
  <si>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</si>
  <si>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</si>
  <si>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</si>
  <si>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</si>
  <si>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</si>
  <si>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</si>
  <si>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</si>
  <si>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</si>
  <si>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</si>
  <si>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</si>
  <si>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</si>
  <si>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</si>
  <si>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</si>
  <si>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</si>
  <si>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</si>
  <si>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</si>
  <si>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</si>
  <si>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</si>
  <si>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</si>
  <si>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</si>
  <si>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</si>
  <si>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</si>
  <si>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</si>
  <si>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</si>
  <si>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</si>
  <si>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</si>
  <si>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</si>
  <si>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</si>
  <si>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</si>
  <si>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</si>
  <si>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</si>
  <si>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</si>
  <si>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</si>
  <si>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</si>
  <si>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</si>
  <si>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</si>
  <si>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</si>
  <si>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</si>
  <si>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</si>
  <si>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</si>
  <si>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</si>
  <si>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</si>
  <si>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</si>
  <si>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</si>
  <si>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</si>
  <si>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</si>
  <si>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</si>
  <si>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</si>
  <si>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</si>
  <si>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</si>
  <si>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</si>
  <si>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</si>
  <si>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</si>
  <si>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</si>
  <si>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</si>
  <si>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</si>
  <si>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</si>
  <si>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</si>
  <si>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</si>
  <si>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</si>
  <si>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</si>
  <si>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</si>
  <si>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</si>
  <si>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</si>
  <si>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</si>
  <si>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</si>
  <si>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</si>
  <si>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</si>
  <si>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</si>
  <si>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</si>
  <si>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</si>
  <si>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</si>
  <si>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</si>
  <si>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</si>
  <si>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</si>
  <si>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</si>
  <si>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</si>
  <si>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</si>
  <si>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</si>
  <si>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</si>
  <si>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</si>
  <si>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</si>
  <si>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</si>
  <si>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</si>
  <si>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</si>
  <si>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</si>
  <si>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</si>
  <si>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</si>
  <si>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</si>
  <si>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</si>
  <si>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</si>
  <si>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</si>
  <si>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</si>
  <si>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</si>
  <si>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</si>
  <si>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</si>
  <si>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</si>
  <si>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</si>
  <si>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</si>
  <si>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</si>
  <si>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</si>
  <si>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</si>
  <si>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</si>
  <si>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</si>
  <si>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</si>
  <si>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</si>
  <si>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</si>
  <si>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</si>
  <si>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</si>
  <si>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</si>
  <si>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</si>
  <si>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</si>
  <si>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</si>
  <si>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</si>
  <si>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</si>
  <si>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</si>
  <si>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</si>
  <si>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</si>
  <si>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</si>
  <si>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</si>
  <si>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</si>
  <si>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</si>
  <si>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</si>
  <si>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</si>
  <si>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</si>
  <si>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</si>
  <si>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</si>
  <si>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</si>
  <si>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</si>
  <si>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</si>
  <si>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</si>
  <si>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</si>
  <si>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</si>
  <si>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</si>
  <si>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</si>
  <si>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</si>
  <si>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</si>
  <si>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</si>
  <si>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</si>
  <si>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</si>
  <si>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</si>
  <si>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</si>
  <si>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</si>
  <si>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</si>
  <si>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</si>
  <si>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</si>
  <si>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</si>
  <si>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</si>
  <si>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</si>
  <si>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</si>
  <si>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</si>
  <si>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</si>
  <si>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</si>
  <si>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</si>
  <si>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</si>
  <si>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</si>
  <si>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</si>
  <si>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</si>
  <si>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</si>
  <si>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</si>
  <si>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</si>
  <si>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</si>
  <si>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</si>
  <si>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</si>
  <si>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</si>
  <si>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</si>
  <si>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</si>
  <si>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</si>
  <si>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</si>
  <si>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</si>
  <si>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</si>
  <si>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</si>
  <si>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</si>
  <si>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</si>
  <si>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</si>
  <si>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</si>
  <si>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</si>
  <si>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</si>
  <si>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</si>
  <si>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</si>
  <si>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</si>
  <si>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</si>
  <si>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</si>
  <si>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</si>
  <si>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</si>
  <si>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</si>
  <si>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</si>
  <si>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</si>
  <si>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</si>
  <si>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</si>
  <si>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</si>
  <si>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</si>
  <si>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</si>
  <si>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</si>
  <si>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</si>
  <si>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</si>
  <si>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</si>
  <si>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</si>
  <si>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</si>
  <si>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</si>
  <si>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</si>
  <si>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</si>
  <si>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</si>
  <si>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</si>
  <si>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</si>
  <si>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</si>
  <si>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</si>
  <si>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</si>
  <si>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</si>
  <si>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</si>
  <si>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</si>
  <si>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</si>
  <si>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</si>
  <si>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</si>
  <si>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</si>
  <si>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</si>
  <si>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</si>
  <si>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</si>
  <si>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</si>
  <si>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</si>
  <si>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</si>
  <si>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</si>
  <si>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</si>
  <si>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</si>
  <si>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</si>
  <si>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</si>
  <si>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</si>
  <si>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</si>
  <si>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</si>
  <si>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</si>
  <si>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</si>
  <si>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</si>
  <si>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</si>
  <si>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</si>
  <si>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</si>
  <si>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</si>
  <si>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</si>
  <si>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</si>
  <si>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</si>
  <si>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</si>
  <si>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</si>
  <si>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</si>
  <si>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</si>
  <si>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</si>
  <si>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</si>
  <si>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</si>
  <si>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</si>
  <si>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</si>
  <si>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</si>
  <si>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</si>
  <si>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</si>
  <si>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</si>
  <si>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</si>
  <si>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</si>
  <si>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</si>
  <si>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</si>
  <si>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</si>
  <si>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</si>
  <si>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</si>
  <si>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</si>
  <si>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</si>
  <si>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</si>
  <si>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</si>
  <si>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</si>
  <si>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</si>
  <si>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</si>
  <si>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</si>
  <si>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</si>
  <si>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</si>
  <si>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</si>
  <si>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</si>
  <si>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</si>
  <si>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</si>
  <si>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</si>
  <si>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</si>
  <si>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</si>
  <si>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</si>
  <si>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</si>
  <si>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</si>
  <si>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</si>
  <si>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</si>
  <si>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</si>
  <si>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</si>
  <si>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</si>
  <si>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</si>
  <si>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</si>
  <si>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</si>
  <si>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</si>
  <si>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</si>
  <si>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</si>
  <si>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</si>
  <si>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</si>
  <si>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</si>
  <si>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</si>
  <si>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</si>
  <si>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</si>
  <si>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</si>
  <si>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</si>
  <si>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</si>
  <si>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</si>
  <si>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</si>
  <si>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</si>
  <si>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</si>
  <si>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</si>
  <si>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</si>
  <si>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</si>
  <si>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</si>
  <si>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</si>
  <si>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</si>
  <si>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</si>
  <si>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</si>
  <si>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</si>
  <si>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</si>
  <si>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</si>
  <si>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</si>
  <si>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</si>
  <si>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</si>
  <si>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</si>
  <si>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</si>
  <si>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</si>
  <si>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</si>
  <si>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</si>
  <si>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</si>
  <si>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</si>
  <si>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</si>
  <si>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</si>
  <si>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</si>
  <si>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</si>
  <si>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</si>
  <si>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</si>
  <si>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</si>
  <si>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</si>
  <si>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</si>
  <si>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</si>
  <si>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</si>
  <si>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</si>
  <si>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</si>
  <si>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</si>
  <si>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</si>
  <si>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</si>
  <si>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</si>
  <si>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</si>
  <si>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</si>
  <si>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</si>
  <si>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</si>
  <si>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</si>
  <si>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</si>
  <si>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</si>
  <si>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</si>
  <si>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</si>
  <si>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</si>
  <si>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</si>
  <si>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</si>
  <si>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</si>
  <si>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</si>
  <si>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</si>
  <si>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</si>
  <si>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</si>
  <si>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</si>
  <si>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</si>
  <si>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</si>
  <si>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</si>
  <si>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</si>
  <si>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</si>
  <si>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</si>
  <si>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</si>
  <si>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</si>
  <si>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</si>
  <si>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</si>
  <si>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</si>
  <si>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</si>
  <si>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</si>
  <si>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</si>
  <si>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</si>
  <si>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</si>
  <si>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</si>
  <si>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</si>
  <si>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</si>
  <si>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</si>
  <si>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</si>
  <si>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</si>
  <si>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</si>
  <si>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</si>
  <si>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</si>
  <si>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</si>
  <si>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</si>
  <si>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</si>
  <si>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</si>
  <si>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</si>
  <si>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</si>
  <si>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</si>
  <si>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</si>
  <si>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</si>
  <si>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</si>
  <si>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</si>
  <si>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</si>
  <si>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</si>
  <si>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</si>
  <si>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</si>
  <si>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</si>
  <si>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</si>
  <si>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</si>
  <si>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</si>
  <si>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</si>
  <si>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</si>
  <si>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</si>
  <si>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</si>
  <si>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</si>
  <si>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</si>
  <si>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</si>
  <si>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</si>
  <si>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</si>
  <si>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</si>
  <si>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</si>
  <si>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</si>
  <si>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</si>
  <si>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</si>
  <si>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</si>
  <si>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</si>
  <si>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</si>
  <si>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</si>
  <si>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</si>
  <si>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</si>
  <si>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</si>
  <si>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</si>
  <si>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</si>
  <si>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</si>
  <si>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</si>
  <si>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</si>
  <si>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</si>
  <si>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</si>
  <si>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</si>
  <si>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</si>
  <si>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</si>
  <si>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</si>
  <si>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</si>
  <si>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</si>
  <si>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</si>
  <si>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</si>
  <si>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</si>
  <si>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</si>
  <si>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</si>
  <si>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</si>
  <si>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</si>
  <si>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</si>
  <si>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</si>
  <si>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</si>
  <si>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</si>
  <si>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</si>
  <si>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</si>
  <si>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</si>
  <si>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</si>
  <si>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</si>
  <si>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</si>
  <si>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</si>
  <si>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</si>
  <si>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</si>
  <si>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</si>
  <si>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</si>
  <si>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</si>
  <si>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</si>
  <si>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</si>
  <si>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</si>
  <si>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</si>
  <si>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</si>
  <si>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</si>
  <si>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</si>
  <si>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</si>
  <si>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</si>
  <si>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</si>
  <si>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</si>
  <si>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</si>
  <si>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</si>
  <si>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</si>
  <si>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</si>
  <si>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</si>
  <si>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</si>
  <si>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</si>
  <si>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</si>
  <si>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</si>
  <si>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</si>
  <si>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</si>
  <si>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</si>
  <si>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</si>
  <si>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</si>
  <si>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</si>
  <si>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</si>
  <si>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</si>
  <si>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</si>
  <si>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</si>
  <si>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</si>
  <si>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</si>
  <si>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</si>
  <si>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</si>
  <si>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</si>
  <si>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</si>
  <si>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</si>
  <si>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</si>
  <si>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</si>
  <si>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</si>
  <si>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</si>
  <si>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</si>
  <si>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</si>
  <si>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</si>
  <si>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</si>
  <si>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</si>
  <si>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</si>
  <si>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</si>
  <si>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</si>
  <si>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</si>
  <si>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</si>
  <si>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</si>
  <si>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</si>
  <si>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</si>
  <si>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</si>
  <si>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</si>
  <si>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</si>
  <si>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</si>
  <si>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</si>
  <si>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</si>
  <si>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</si>
  <si>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</si>
  <si>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</si>
  <si>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</si>
  <si>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</si>
  <si>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</si>
  <si>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</si>
  <si>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</si>
  <si>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</si>
  <si>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</si>
  <si>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</si>
  <si>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</si>
  <si>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</si>
  <si>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</si>
  <si>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</si>
  <si>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</si>
  <si>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</si>
  <si>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</si>
  <si>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</si>
  <si>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</si>
  <si>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</si>
  <si>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</si>
  <si>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</si>
  <si>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</si>
  <si>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</si>
  <si>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</si>
  <si>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</si>
  <si>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</si>
  <si>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</si>
  <si>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</si>
  <si>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</si>
  <si>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</si>
  <si>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</si>
  <si>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</si>
  <si>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</si>
  <si>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</si>
  <si>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</si>
  <si>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</si>
  <si>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</si>
  <si>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</si>
  <si>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</si>
  <si>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</si>
  <si>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</si>
  <si>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</si>
  <si>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</si>
  <si>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</si>
  <si>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</si>
  <si>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</si>
  <si>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</si>
  <si>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</si>
  <si>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</si>
  <si>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</si>
  <si>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</si>
  <si>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</si>
  <si>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</si>
  <si>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</si>
  <si>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</si>
  <si>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</si>
  <si>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</si>
  <si>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</si>
  <si>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</si>
  <si>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</si>
  <si>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</si>
  <si>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</si>
  <si>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</si>
  <si>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</si>
  <si>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</si>
  <si>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</si>
  <si>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</si>
  <si>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</si>
  <si>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</si>
  <si>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</si>
  <si>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</si>
  <si>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</si>
  <si>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</si>
  <si>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</si>
  <si>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</si>
  <si>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</si>
  <si>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</si>
  <si>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</si>
  <si>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</si>
  <si>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</si>
  <si>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</si>
  <si>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</si>
  <si>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</si>
  <si>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</si>
  <si>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</si>
  <si>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</si>
  <si>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</si>
  <si>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</si>
  <si>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</si>
  <si>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</si>
  <si>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</si>
  <si>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</si>
  <si>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</si>
  <si>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</si>
  <si>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</si>
  <si>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</si>
  <si>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</si>
  <si>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</si>
  <si>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</si>
  <si>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</si>
  <si>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</si>
  <si>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</si>
  <si>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</si>
  <si>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</si>
  <si>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</si>
  <si>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</si>
  <si>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</si>
  <si>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</si>
  <si>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</si>
  <si>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</si>
  <si>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</si>
  <si>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</si>
  <si>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</si>
  <si>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</si>
  <si>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</si>
  <si>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</si>
  <si>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</si>
  <si>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</si>
  <si>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</si>
  <si>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</si>
  <si>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</si>
  <si>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</si>
  <si>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</si>
  <si>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</si>
  <si>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</si>
  <si>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</si>
  <si>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</si>
  <si>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</si>
  <si>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</si>
  <si>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</si>
  <si>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</si>
  <si>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</si>
  <si>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</si>
  <si>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</si>
  <si>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</si>
  <si>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</si>
  <si>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</si>
  <si>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</si>
  <si>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</si>
  <si>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</si>
  <si>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</si>
  <si>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</si>
  <si>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</si>
  <si>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</si>
  <si>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</si>
  <si>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</si>
  <si>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</si>
  <si>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</si>
  <si>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</si>
  <si>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</si>
  <si>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</si>
  <si>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</si>
  <si>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</si>
  <si>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</si>
  <si>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</si>
  <si>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</si>
  <si>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</si>
  <si>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</si>
  <si>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</si>
  <si>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</si>
  <si>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</si>
  <si>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</si>
  <si>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</si>
  <si>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</si>
  <si>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</si>
  <si>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</si>
  <si>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</si>
  <si>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</si>
  <si>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</si>
  <si>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</si>
  <si>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</si>
  <si>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</si>
  <si>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</si>
  <si>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</si>
  <si>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</si>
  <si>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</si>
  <si>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</si>
  <si>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</si>
  <si>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</si>
  <si>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</si>
  <si>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</si>
  <si>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</si>
  <si>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</si>
  <si>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</si>
  <si>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</si>
  <si>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</si>
  <si>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</si>
  <si>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</si>
  <si>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</si>
  <si>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</si>
  <si>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</si>
  <si>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</si>
  <si>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</si>
  <si>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</si>
  <si>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</si>
  <si>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</si>
  <si>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</si>
  <si>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</si>
  <si>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</si>
  <si>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</si>
  <si>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</si>
  <si>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</si>
  <si>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</si>
  <si>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</si>
  <si>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</si>
  <si>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</si>
  <si>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</si>
  <si>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</si>
  <si>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</si>
  <si>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</si>
  <si>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</si>
  <si>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</si>
  <si>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</si>
  <si>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</si>
  <si>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</si>
  <si>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</si>
  <si>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</si>
  <si>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</si>
  <si>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</si>
  <si>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</si>
  <si>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</si>
  <si>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</si>
  <si>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</si>
  <si>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</si>
  <si>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</si>
  <si>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</si>
  <si>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</si>
  <si>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</si>
  <si>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</si>
  <si>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</si>
  <si>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</si>
  <si>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</si>
  <si>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</si>
  <si>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</si>
  <si>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</si>
  <si>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</si>
  <si>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</si>
  <si>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</si>
  <si>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</si>
  <si>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</si>
  <si>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</si>
  <si>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</si>
  <si>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</si>
  <si>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</si>
  <si>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</si>
  <si>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</si>
  <si>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</si>
  <si>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</si>
  <si>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</si>
  <si>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</si>
  <si>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</si>
  <si>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</si>
  <si>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</si>
  <si>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</si>
  <si>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</si>
  <si>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</si>
  <si>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</si>
  <si>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</si>
  <si>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</si>
  <si>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</si>
  <si>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</si>
  <si>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</si>
  <si>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</si>
  <si>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</si>
  <si>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</si>
  <si>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</si>
  <si>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</si>
  <si>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</si>
  <si>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</si>
  <si>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</si>
  <si>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</si>
  <si>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</si>
  <si>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</si>
  <si>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</si>
  <si>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</si>
  <si>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</si>
  <si>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</si>
  <si>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</si>
  <si>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</si>
  <si>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</si>
  <si>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</si>
  <si>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</si>
  <si>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</si>
  <si>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</si>
  <si>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</si>
  <si>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</si>
  <si>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</si>
  <si>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</si>
  <si>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</si>
  <si>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</si>
  <si>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</si>
  <si>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</si>
  <si>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</si>
  <si>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</si>
  <si>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</si>
  <si>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</si>
  <si>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</si>
  <si>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</si>
  <si>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</si>
  <si>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</si>
  <si>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</si>
  <si>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</si>
  <si>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</si>
  <si>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</si>
  <si>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</si>
  <si>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</si>
  <si>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</si>
  <si>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</si>
  <si>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</si>
  <si>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</si>
  <si>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</si>
  <si>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</si>
  <si>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</si>
  <si>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</si>
  <si>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</si>
  <si>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</si>
  <si>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</si>
  <si>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</si>
  <si>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</si>
  <si>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</si>
  <si>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</si>
  <si>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</si>
  <si>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</si>
  <si>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</si>
  <si>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</si>
  <si>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</si>
  <si>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</si>
  <si>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</si>
  <si>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</si>
  <si>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</si>
  <si>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</si>
  <si>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</si>
  <si>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</si>
  <si>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</si>
  <si>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</si>
  <si>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</si>
  <si>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</si>
  <si>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</si>
  <si>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</si>
  <si>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</si>
  <si>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</si>
  <si>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</si>
  <si>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</si>
  <si>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</si>
  <si>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</si>
  <si>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</si>
  <si>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</si>
  <si>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</si>
  <si>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</si>
  <si>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</si>
  <si>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</si>
  <si>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</si>
  <si>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</si>
  <si>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</si>
  <si>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</si>
  <si>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</si>
  <si>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</si>
  <si>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</si>
  <si>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</si>
  <si>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</si>
  <si>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</si>
  <si>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</si>
  <si>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</si>
  <si>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</si>
  <si>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</si>
  <si>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</si>
  <si>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</si>
  <si>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</si>
  <si>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</si>
  <si>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</si>
  <si>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</si>
  <si>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</si>
  <si>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</si>
  <si>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</si>
  <si>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</si>
  <si>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</si>
  <si>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</si>
  <si>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</si>
  <si>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</si>
  <si>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</si>
  <si>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</si>
  <si>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</si>
  <si>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</si>
  <si>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</si>
  <si>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</si>
  <si>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</si>
  <si>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</si>
  <si>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</si>
  <si>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</si>
  <si>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</si>
  <si>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</si>
  <si>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</si>
  <si>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</si>
  <si>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</si>
  <si>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</si>
  <si>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</si>
  <si>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</si>
  <si>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</si>
  <si>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</si>
  <si>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</si>
  <si>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</si>
  <si>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</si>
  <si>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</si>
  <si>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</si>
  <si>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</si>
  <si>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</si>
  <si>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</si>
  <si>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</si>
  <si>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</si>
  <si>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</si>
  <si>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</si>
  <si>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</si>
  <si>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</si>
  <si>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</si>
  <si>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</si>
  <si>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</si>
  <si>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</si>
  <si>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</si>
  <si>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</si>
  <si>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</si>
  <si>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</si>
  <si>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</si>
  <si>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</si>
  <si>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</si>
  <si>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</si>
  <si>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</si>
  <si>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</si>
  <si>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</si>
  <si>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</si>
  <si>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</si>
  <si>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</si>
  <si>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</si>
  <si>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</si>
  <si>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</si>
  <si>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</si>
  <si>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</si>
  <si>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</si>
  <si>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</si>
  <si>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</si>
  <si>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</si>
  <si>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</si>
  <si>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</si>
  <si>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</si>
  <si>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</si>
  <si>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</si>
  <si>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</si>
  <si>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</si>
  <si>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</si>
  <si>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</si>
  <si>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</si>
  <si>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</si>
  <si>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</si>
  <si>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</si>
  <si>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</si>
  <si>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</si>
  <si>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</si>
  <si>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</si>
  <si>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</si>
  <si>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</si>
  <si>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</si>
  <si>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</si>
  <si>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</si>
  <si>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</si>
  <si>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</si>
  <si>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</si>
  <si>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</si>
  <si>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</si>
  <si>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</si>
  <si>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</si>
  <si>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</si>
  <si>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</si>
  <si>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</si>
  <si>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</si>
  <si>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</si>
  <si>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</si>
  <si>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</si>
  <si>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</si>
  <si>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</si>
  <si>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</si>
  <si>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</si>
  <si>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</si>
  <si>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</si>
  <si>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</si>
  <si>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</si>
  <si>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</si>
  <si>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</si>
  <si>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</si>
  <si>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</si>
  <si>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</si>
  <si>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</si>
  <si>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</si>
  <si>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</si>
  <si>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</si>
  <si>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</si>
  <si>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</si>
  <si>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</si>
  <si>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</si>
  <si>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</si>
  <si>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</si>
  <si>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</si>
  <si>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</si>
  <si>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</si>
  <si>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</si>
  <si>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</si>
  <si>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</si>
  <si>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</si>
  <si>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</si>
  <si>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</si>
  <si>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</si>
  <si>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</si>
  <si>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</si>
  <si>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</si>
  <si>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</si>
  <si>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</si>
  <si>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</si>
  <si>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</si>
  <si>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</si>
  <si>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</si>
  <si>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</si>
  <si>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</si>
  <si>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</si>
  <si>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</si>
  <si>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</si>
  <si>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</si>
  <si>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</si>
  <si>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</si>
  <si>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</si>
  <si>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</si>
  <si>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</si>
  <si>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</si>
  <si>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</si>
  <si>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</si>
  <si>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</si>
  <si>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</si>
  <si>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</si>
  <si>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</si>
  <si>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</si>
  <si>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</si>
  <si>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</si>
  <si>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</si>
  <si>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</si>
  <si>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</si>
  <si>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</si>
  <si>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</si>
  <si>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</si>
  <si>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</si>
  <si>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</si>
  <si>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</si>
  <si>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</si>
  <si>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</si>
  <si>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</si>
  <si>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</si>
  <si>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</si>
  <si>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</si>
  <si>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</si>
  <si>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</si>
  <si>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</si>
  <si>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</si>
  <si>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</si>
  <si>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</si>
  <si>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</si>
  <si>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</si>
  <si>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</si>
  <si>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</si>
  <si>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</si>
  <si>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</si>
  <si>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</si>
  <si>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</si>
  <si>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</si>
  <si>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</si>
  <si>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</si>
  <si>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</si>
  <si>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</si>
  <si>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</si>
  <si>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</si>
  <si>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</si>
  <si>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</si>
  <si>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</si>
  <si>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</si>
  <si>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</si>
  <si>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</si>
  <si>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</si>
  <si>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</si>
  <si>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</si>
  <si>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</si>
  <si>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</si>
  <si>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</si>
  <si>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</si>
  <si>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</si>
  <si>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</si>
  <si>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</si>
  <si>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</si>
  <si>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</si>
  <si>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</si>
  <si>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</si>
  <si>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</si>
  <si>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</si>
  <si>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</si>
  <si>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</si>
  <si>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</si>
  <si>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</si>
  <si>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</si>
  <si>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</si>
  <si>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</si>
  <si>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</si>
  <si>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</si>
  <si>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</si>
  <si>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</si>
  <si>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</si>
  <si>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</si>
  <si>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</si>
  <si>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</si>
  <si>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</si>
  <si>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</si>
  <si>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</si>
  <si>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</si>
  <si>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</si>
  <si>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</si>
  <si>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</si>
  <si>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</si>
  <si>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</si>
  <si>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</si>
  <si>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</si>
  <si>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</si>
  <si>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</si>
  <si>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</si>
  <si>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</si>
  <si>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</si>
  <si>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</si>
  <si>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</si>
  <si>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</si>
  <si>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</si>
  <si>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</si>
  <si>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</si>
  <si>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</si>
  <si>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</si>
  <si>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</si>
  <si>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</si>
  <si>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</si>
  <si>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</si>
  <si>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</si>
  <si>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</si>
  <si>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</si>
  <si>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</si>
  <si>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</si>
  <si>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</si>
  <si>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</si>
  <si>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</si>
  <si>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</si>
  <si>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</si>
  <si>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</si>
  <si>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</si>
  <si>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</si>
  <si>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</si>
  <si>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</si>
  <si>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</si>
  <si>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</si>
  <si>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</si>
  <si>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</si>
  <si>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</si>
  <si>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</si>
  <si>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</si>
  <si>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</si>
  <si>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</si>
  <si>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</si>
  <si>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</si>
  <si>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</si>
  <si>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</si>
  <si>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</si>
  <si>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</si>
  <si>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</si>
  <si>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</si>
  <si>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</si>
  <si>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</si>
  <si>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</si>
  <si>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</si>
  <si>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</si>
  <si>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</si>
  <si>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</si>
  <si>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</si>
  <si>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</si>
  <si>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</si>
  <si>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</si>
  <si>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</si>
  <si>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</si>
  <si>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</si>
  <si>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</si>
  <si>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</si>
  <si>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</si>
  <si>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</si>
  <si>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</si>
  <si>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</si>
  <si>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</si>
  <si>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</si>
  <si>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</si>
  <si>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</si>
  <si>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</si>
  <si>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</si>
  <si>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</si>
  <si>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</si>
  <si>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</si>
  <si>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</si>
  <si>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</si>
  <si>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</si>
  <si>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</si>
  <si>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</si>
  <si>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</si>
  <si>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</si>
  <si>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</si>
  <si>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</si>
  <si>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</si>
  <si>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</si>
  <si>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</si>
  <si>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</si>
  <si>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</si>
  <si>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</si>
  <si>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</si>
  <si>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</si>
  <si>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</si>
  <si>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</si>
  <si>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</si>
  <si>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</si>
  <si>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</si>
  <si>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</si>
  <si>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</si>
  <si>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</si>
  <si>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</si>
  <si>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</si>
  <si>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</si>
  <si>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</si>
  <si>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</si>
  <si>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</si>
  <si>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</si>
  <si>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</si>
  <si>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</si>
  <si>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</si>
  <si>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</si>
  <si>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</si>
  <si>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</si>
  <si>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</si>
  <si>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</si>
  <si>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</si>
  <si>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</si>
  <si>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</si>
  <si>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</si>
  <si>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</si>
  <si>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</si>
  <si>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</si>
  <si>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</si>
  <si>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</si>
  <si>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</si>
  <si>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</si>
  <si>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</si>
  <si>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</si>
  <si>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</si>
  <si>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</si>
  <si>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</si>
  <si>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</si>
  <si>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</si>
  <si>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</si>
  <si>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</si>
  <si>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</si>
  <si>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</si>
  <si>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</si>
  <si>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</si>
  <si>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</si>
  <si>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</si>
  <si>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</si>
  <si>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</si>
  <si>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</si>
  <si>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</si>
  <si>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</si>
  <si>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</si>
  <si>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</si>
  <si>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</si>
  <si>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</si>
  <si>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</si>
  <si>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</si>
  <si>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</si>
  <si>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</si>
  <si>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</si>
  <si>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</si>
  <si>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</si>
  <si>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</si>
  <si>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</si>
  <si>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</si>
  <si>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</si>
  <si>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</si>
  <si>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</si>
  <si>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</si>
  <si>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</si>
  <si>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</si>
  <si>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</si>
  <si>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</si>
  <si>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</si>
  <si>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</si>
  <si>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</si>
  <si>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</si>
  <si>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</si>
  <si>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</si>
  <si>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</si>
  <si>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</si>
  <si>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</si>
  <si>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</si>
  <si>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</si>
  <si>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</si>
  <si>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</si>
  <si>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</si>
  <si>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</si>
  <si>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</si>
  <si>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</si>
  <si>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</si>
  <si>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</si>
  <si>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</si>
  <si>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</si>
  <si>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</si>
  <si>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</si>
  <si>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</si>
  <si>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</si>
  <si>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</si>
  <si>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</si>
  <si>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</si>
  <si>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</si>
  <si>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</si>
  <si>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</si>
  <si>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</si>
  <si>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</si>
  <si>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</si>
  <si>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</si>
  <si>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</si>
  <si>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</si>
  <si>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</si>
  <si>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</si>
  <si>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</si>
  <si>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</si>
  <si>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</si>
  <si>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</si>
  <si>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</si>
  <si>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</si>
  <si>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</si>
  <si>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</si>
  <si>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</si>
  <si>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</si>
  <si>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</si>
  <si>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</si>
  <si>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</si>
  <si>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</si>
  <si>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</si>
  <si>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</si>
  <si>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</si>
  <si>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</si>
  <si>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</si>
  <si>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</si>
  <si>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</si>
  <si>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</si>
  <si>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</si>
  <si>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</si>
  <si>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</si>
  <si>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</si>
  <si>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</si>
  <si>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</si>
  <si>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</si>
  <si>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</si>
  <si>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</si>
  <si>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</si>
  <si>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</si>
  <si>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</si>
  <si>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</si>
  <si>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</si>
  <si>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</si>
  <si>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</si>
  <si>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</si>
  <si>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</si>
  <si>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</si>
  <si>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</si>
  <si>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</si>
  <si>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</si>
  <si>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</si>
  <si>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</si>
  <si>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</si>
  <si>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</si>
  <si>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</si>
  <si>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</si>
  <si>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</si>
  <si>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</si>
  <si>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</si>
  <si>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</si>
  <si>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</si>
  <si>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</si>
  <si>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</si>
  <si>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</si>
  <si>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</si>
  <si>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</si>
  <si>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</si>
  <si>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</si>
  <si>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</si>
  <si>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</si>
  <si>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</si>
  <si>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</si>
  <si>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</si>
  <si>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</si>
  <si>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</si>
  <si>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</si>
  <si>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</si>
  <si>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</si>
  <si>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</si>
  <si>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</si>
  <si>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</si>
  <si>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</si>
  <si>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</si>
  <si>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</si>
  <si>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</si>
  <si>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</si>
  <si>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</si>
  <si>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</si>
  <si>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</si>
  <si>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</si>
  <si>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</si>
  <si>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</si>
  <si>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</si>
  <si>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</si>
  <si>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</si>
  <si>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</si>
  <si>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</si>
  <si>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</si>
  <si>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</si>
  <si>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</si>
  <si>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</si>
  <si>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</si>
  <si>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</si>
  <si>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</si>
  <si>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</si>
  <si>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</si>
  <si>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</si>
  <si>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</si>
  <si>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</si>
  <si>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</si>
  <si>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</si>
  <si>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</si>
  <si>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</si>
  <si>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</si>
  <si>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</si>
  <si>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</si>
  <si>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</si>
  <si>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</si>
  <si>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</si>
  <si>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</si>
  <si>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</si>
  <si>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</si>
  <si>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</si>
  <si>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</si>
  <si>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</si>
  <si>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</si>
  <si>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</si>
  <si>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</si>
  <si>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</si>
  <si>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</si>
  <si>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</si>
  <si>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</si>
  <si>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</si>
  <si>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</si>
  <si>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</si>
  <si>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</si>
  <si>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</si>
  <si>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</si>
  <si>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</si>
  <si>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</si>
  <si>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</si>
  <si>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</si>
  <si>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</si>
  <si>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</si>
  <si>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</si>
  <si>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</si>
  <si>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</si>
  <si>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</si>
  <si>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</si>
  <si>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</si>
  <si>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</si>
  <si>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</si>
  <si>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</si>
  <si>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</si>
  <si>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</si>
  <si>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</si>
  <si>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</si>
  <si>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</si>
  <si>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</si>
  <si>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</si>
  <si>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</si>
  <si>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</si>
  <si>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</si>
  <si>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</si>
  <si>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</si>
  <si>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</si>
  <si>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</si>
  <si>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</si>
  <si>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</si>
  <si>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</si>
  <si>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</si>
  <si>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</si>
  <si>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</si>
  <si>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</si>
  <si>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</si>
  <si>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</si>
  <si>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</si>
  <si>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</si>
  <si>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</si>
  <si>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</si>
  <si>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</si>
  <si>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</si>
  <si>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</si>
  <si>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</si>
  <si>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</si>
  <si>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</si>
  <si>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</si>
  <si>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</si>
  <si>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</si>
  <si>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</si>
  <si>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</si>
  <si>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</si>
  <si>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</si>
  <si>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</si>
  <si>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</si>
  <si>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</si>
  <si>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</si>
  <si>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</si>
  <si>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</si>
  <si>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</si>
  <si>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</si>
  <si>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</si>
  <si>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</si>
  <si>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</si>
  <si>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</si>
  <si>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</si>
  <si>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</si>
  <si>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</si>
  <si>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</si>
  <si>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</si>
  <si>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</si>
  <si>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</si>
  <si>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</si>
  <si>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</si>
  <si>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</si>
  <si>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</si>
  <si>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</si>
  <si>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</si>
  <si>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</si>
  <si>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</si>
  <si>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</si>
  <si>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</si>
  <si>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</si>
  <si>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</si>
  <si>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</si>
  <si>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</si>
  <si>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</si>
  <si>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</si>
  <si>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</si>
  <si>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</si>
  <si>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</si>
  <si>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</si>
  <si>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</si>
  <si>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</si>
  <si>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</si>
  <si>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</si>
  <si>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</si>
  <si>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</si>
  <si>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</si>
  <si>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</si>
  <si>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</si>
  <si>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</si>
  <si>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</si>
  <si>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</si>
  <si>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</si>
  <si>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</si>
  <si>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</si>
  <si>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</si>
  <si>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</si>
  <si>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</si>
  <si>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</si>
  <si>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</si>
  <si>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</si>
  <si>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</si>
  <si>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</si>
  <si>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</si>
  <si>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</si>
  <si>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</si>
  <si>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</si>
  <si>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</si>
  <si>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</si>
  <si>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</si>
  <si>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</si>
  <si>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</si>
  <si>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</si>
  <si>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</si>
  <si>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</si>
  <si>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</si>
  <si>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</si>
  <si>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</si>
  <si>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</si>
  <si>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</si>
  <si>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</si>
  <si>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</si>
  <si>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</si>
  <si>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</si>
  <si>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</si>
  <si>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</si>
  <si>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</si>
  <si>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</si>
  <si>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</si>
  <si>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</si>
  <si>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</si>
  <si>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</si>
  <si>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</si>
  <si>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</si>
  <si>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</si>
  <si>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</si>
  <si>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</si>
  <si>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</si>
  <si>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</si>
  <si>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</si>
  <si>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</si>
  <si>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</si>
  <si>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</si>
  <si>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</si>
  <si>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</si>
  <si>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</si>
  <si>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</si>
  <si>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</si>
  <si>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</si>
  <si>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</si>
  <si>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</si>
  <si>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</si>
  <si>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</si>
  <si>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</si>
  <si>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</si>
  <si>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</si>
  <si>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</si>
  <si>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</si>
  <si>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</si>
  <si>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</si>
  <si>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</si>
  <si>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</si>
  <si>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</si>
  <si>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</si>
  <si>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</si>
  <si>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</si>
  <si>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</si>
  <si>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</si>
  <si>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</si>
  <si>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</si>
  <si>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</si>
  <si>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</si>
  <si>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</si>
  <si>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</si>
  <si>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</si>
  <si>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</si>
  <si>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</si>
  <si>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</si>
  <si>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</si>
  <si>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</si>
  <si>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</si>
  <si>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</si>
  <si>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</si>
  <si>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</si>
  <si>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</si>
  <si>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</si>
  <si>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</si>
  <si>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</si>
  <si>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</si>
  <si>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</si>
  <si>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</si>
  <si>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</si>
  <si>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</si>
  <si>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</si>
  <si>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</si>
  <si>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</si>
  <si>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</si>
  <si>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</si>
  <si>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</si>
  <si>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</si>
  <si>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</si>
  <si>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</si>
  <si>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</si>
  <si>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</si>
  <si>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</si>
  <si>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</si>
  <si>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</si>
  <si>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</si>
  <si>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</si>
  <si>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</si>
  <si>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</si>
  <si>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</si>
  <si>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</si>
  <si>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</si>
  <si>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</si>
  <si>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</si>
  <si>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</si>
  <si>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</si>
  <si>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</si>
  <si>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</si>
  <si>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</si>
  <si>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</si>
  <si>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</si>
  <si>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</si>
  <si>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</si>
  <si>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</si>
  <si>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</si>
  <si>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</si>
  <si>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</si>
  <si>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</si>
  <si>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</si>
  <si>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</si>
  <si>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</si>
  <si>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</si>
  <si>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</si>
  <si>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</si>
  <si>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</si>
  <si>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</si>
  <si>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</si>
  <si>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</si>
  <si>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</si>
  <si>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</si>
  <si>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</si>
  <si>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</si>
  <si>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</si>
  <si>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</si>
  <si>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</si>
  <si>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</si>
  <si>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</si>
  <si>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</si>
  <si>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</si>
  <si>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</si>
  <si>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</si>
  <si>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</si>
  <si>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</si>
  <si>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</si>
  <si>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</si>
  <si>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</si>
  <si>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</si>
  <si>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</si>
  <si>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</si>
  <si>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</si>
  <si>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</si>
  <si>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</si>
  <si>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</si>
  <si>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</si>
  <si>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</si>
  <si>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</si>
  <si>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</si>
  <si>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</si>
  <si>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</si>
  <si>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</si>
  <si>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</si>
  <si>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</si>
  <si>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</si>
  <si>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</si>
  <si>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</si>
  <si>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</si>
  <si>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</si>
  <si>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</si>
  <si>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</si>
  <si>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</si>
  <si>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</si>
  <si>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</si>
  <si>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</si>
  <si>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</si>
  <si>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</si>
  <si>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</si>
  <si>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</si>
  <si>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</si>
  <si>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</si>
  <si>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</si>
  <si>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</si>
  <si>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</si>
  <si>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</si>
  <si>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</si>
  <si>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</si>
  <si>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</si>
  <si>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</si>
  <si>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</si>
  <si>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</si>
  <si>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</si>
  <si>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</si>
  <si>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</si>
  <si>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</si>
  <si>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</si>
  <si>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</si>
  <si>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</si>
  <si>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</si>
  <si>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</si>
  <si>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</si>
  <si>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</si>
  <si>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</si>
  <si>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</si>
  <si>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</si>
  <si>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</si>
  <si>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</si>
  <si>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</si>
  <si>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</si>
  <si>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</si>
  <si>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</si>
  <si>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</si>
  <si>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</si>
  <si>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</si>
  <si>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</si>
  <si>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</si>
  <si>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</si>
  <si>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</si>
  <si>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</si>
  <si>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</si>
  <si>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</si>
  <si>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</si>
  <si>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</si>
  <si>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</si>
  <si>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</si>
  <si>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</si>
  <si>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</si>
  <si>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</si>
  <si>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</si>
  <si>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</si>
  <si>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</si>
  <si>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</si>
  <si>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</si>
  <si>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</si>
  <si>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</si>
  <si>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</si>
  <si>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</si>
  <si>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</si>
  <si>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</si>
  <si>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</si>
  <si>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</si>
  <si>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</si>
  <si>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</si>
  <si>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</si>
  <si>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</si>
  <si>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</si>
  <si>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</si>
  <si>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</si>
  <si>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</si>
  <si>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</si>
  <si>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</si>
  <si>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</si>
  <si>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</si>
  <si>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</si>
  <si>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</si>
  <si>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</si>
  <si>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</si>
  <si>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</si>
  <si>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</si>
  <si>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</si>
  <si>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</si>
  <si>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</si>
  <si>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</si>
  <si>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</si>
  <si>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</si>
  <si>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</si>
  <si>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</si>
  <si>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</si>
  <si>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</si>
  <si>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</si>
  <si>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</si>
  <si>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</si>
  <si>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</si>
  <si>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</si>
  <si>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</si>
  <si>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</si>
  <si>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</si>
  <si>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</si>
  <si>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</si>
  <si>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</si>
  <si>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</si>
  <si>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</si>
  <si>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</si>
  <si>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</si>
  <si>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</si>
  <si>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</si>
  <si>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</si>
  <si>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</si>
  <si>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</si>
  <si>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</si>
  <si>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</si>
  <si>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</si>
  <si>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</si>
  <si>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</si>
  <si>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</si>
  <si>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</si>
  <si>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</si>
  <si>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</si>
  <si>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</si>
  <si>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</si>
  <si>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</si>
  <si>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</si>
  <si>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</si>
  <si>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</si>
  <si>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</si>
  <si>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</si>
  <si>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</si>
  <si>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</si>
  <si>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</si>
  <si>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</si>
  <si>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</si>
  <si>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</si>
  <si>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</si>
  <si>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</si>
  <si>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</si>
  <si>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</si>
  <si>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</si>
  <si>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</si>
  <si>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</si>
  <si>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</si>
  <si>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</si>
  <si>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</si>
  <si>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</si>
  <si>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</si>
  <si>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</si>
  <si>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</si>
  <si>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</si>
  <si>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</si>
  <si>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</si>
  <si>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</si>
  <si>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</si>
  <si>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</si>
  <si>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</si>
  <si>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</si>
  <si>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</si>
  <si>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</si>
  <si>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</si>
  <si>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</si>
  <si>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</si>
  <si>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</si>
  <si>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</si>
  <si>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</si>
  <si>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</si>
  <si>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</si>
  <si>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</si>
  <si>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</si>
  <si>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</si>
  <si>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</si>
  <si>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</si>
  <si>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</si>
  <si>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</si>
  <si>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</si>
  <si>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</si>
  <si>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</si>
  <si>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</si>
  <si>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</si>
  <si>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</si>
  <si>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</si>
  <si>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</si>
  <si>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</si>
  <si>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</si>
  <si>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</si>
  <si>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</si>
  <si>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</si>
  <si>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</si>
  <si>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</si>
  <si>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</si>
  <si>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</si>
  <si>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</si>
  <si>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</si>
  <si>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</si>
  <si>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</si>
  <si>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</si>
  <si>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</si>
  <si>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</si>
  <si>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</si>
  <si>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</si>
  <si>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</si>
  <si>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</si>
  <si>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</si>
  <si>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</si>
  <si>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</si>
  <si>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</si>
  <si>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</si>
  <si>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</si>
  <si>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</si>
  <si>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</si>
  <si>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</si>
  <si>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</si>
  <si>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</si>
  <si>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</si>
  <si>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</si>
  <si>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</si>
  <si>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</si>
  <si>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</si>
  <si>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</si>
  <si>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</si>
  <si>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</si>
  <si>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</si>
  <si>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</si>
  <si>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</si>
  <si>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</si>
  <si>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</si>
  <si>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</si>
  <si>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</si>
  <si>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</si>
  <si>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</si>
  <si>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</si>
  <si>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</si>
  <si>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</si>
  <si>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</si>
  <si>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</si>
  <si>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</si>
  <si>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</si>
  <si>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</si>
  <si>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</si>
  <si>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</si>
  <si>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</si>
  <si>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</si>
  <si>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</si>
  <si>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</si>
  <si>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</si>
  <si>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</si>
  <si>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</si>
  <si>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</si>
  <si>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</si>
  <si>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</si>
  <si>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</si>
  <si>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</si>
  <si>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</si>
  <si>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</si>
  <si>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</si>
  <si>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</si>
  <si>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</si>
  <si>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</si>
  <si>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</si>
  <si>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</si>
  <si>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</si>
  <si>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</si>
  <si>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</si>
  <si>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</si>
  <si>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</si>
  <si>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</si>
  <si>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</si>
  <si>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</si>
  <si>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</si>
  <si>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</si>
  <si>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</si>
  <si>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</si>
  <si>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</si>
  <si>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</si>
  <si>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</si>
  <si>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</si>
  <si>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</si>
  <si>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</si>
  <si>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</si>
  <si>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</si>
  <si>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</si>
  <si>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</si>
  <si>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</si>
  <si>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</si>
  <si>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</si>
  <si>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</si>
  <si>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</si>
  <si>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</si>
  <si>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</si>
  <si>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</si>
  <si>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</si>
  <si>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</si>
  <si>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</si>
  <si>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</si>
  <si>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</si>
  <si>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</si>
  <si>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</si>
  <si>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</si>
  <si>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</si>
  <si>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</si>
  <si>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</si>
  <si>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</si>
  <si>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</si>
  <si>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</si>
  <si>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</si>
  <si>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</si>
  <si>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</si>
  <si>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</si>
  <si>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</si>
  <si>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</si>
  <si>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</si>
  <si>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</si>
  <si>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</si>
  <si>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</si>
  <si>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</si>
  <si>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</si>
  <si>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</si>
  <si>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</si>
  <si>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</si>
  <si>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</si>
  <si>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</si>
  <si>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</si>
  <si>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</si>
  <si>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</si>
  <si>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</si>
  <si>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</si>
  <si>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</si>
  <si>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</si>
  <si>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</si>
  <si>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</si>
  <si>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</si>
  <si>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</si>
  <si>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</si>
  <si>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</si>
  <si>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</si>
  <si>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</si>
  <si>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</si>
  <si>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</si>
  <si>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</si>
  <si>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</si>
  <si>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</si>
  <si>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</si>
  <si>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</si>
  <si>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</si>
  <si>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</si>
  <si>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</si>
  <si>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</si>
  <si>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</si>
  <si>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</si>
  <si>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</si>
  <si>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</si>
  <si>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</si>
  <si>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</si>
  <si>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</si>
  <si>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</si>
  <si>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</si>
  <si>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</si>
  <si>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</si>
  <si>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</si>
  <si>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</si>
  <si>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</si>
  <si>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</si>
  <si>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</si>
  <si>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</si>
  <si>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</si>
  <si>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</si>
  <si>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</si>
  <si>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</si>
  <si>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</si>
  <si>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</si>
  <si>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</si>
  <si>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</si>
  <si>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</si>
  <si>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</si>
  <si>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</si>
  <si>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</si>
  <si>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</si>
  <si>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</si>
  <si>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</si>
  <si>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</si>
  <si>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</si>
  <si>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</si>
  <si>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</si>
  <si>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</si>
  <si>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</si>
  <si>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</si>
  <si>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</si>
  <si>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</si>
  <si>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</si>
  <si>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</si>
  <si>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</si>
  <si>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</si>
  <si>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</si>
  <si>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</si>
  <si>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</si>
  <si>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</si>
  <si>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</si>
  <si>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</si>
  <si>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</si>
  <si>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</si>
  <si>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</si>
  <si>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</si>
  <si>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</si>
  <si>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</si>
  <si>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</si>
  <si>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</si>
  <si>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</si>
  <si>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</si>
  <si>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</si>
  <si>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</si>
  <si>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</si>
  <si>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</si>
  <si>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</si>
  <si>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</si>
  <si>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</si>
  <si>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</si>
  <si>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</si>
  <si>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</si>
  <si>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</si>
  <si>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</si>
  <si>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</si>
  <si>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</si>
  <si>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</si>
  <si>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</si>
  <si>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</si>
  <si>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</si>
  <si>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</si>
  <si>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</si>
  <si>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</si>
  <si>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</si>
  <si>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</si>
  <si>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</si>
  <si>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</si>
  <si>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</si>
  <si>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</si>
  <si>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</si>
  <si>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</si>
  <si>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</si>
  <si>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</si>
  <si>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</si>
  <si>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</si>
  <si>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</si>
  <si>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</si>
  <si>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</si>
  <si>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</si>
  <si>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</si>
  <si>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</si>
  <si>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</si>
  <si>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</si>
  <si>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</si>
  <si>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</si>
  <si>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</si>
  <si>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</si>
  <si>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</si>
  <si>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</si>
  <si>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</si>
  <si>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</si>
  <si>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</si>
  <si>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</si>
  <si>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</si>
  <si>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</si>
  <si>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</si>
  <si>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</si>
  <si>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</si>
  <si>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</si>
  <si>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</si>
  <si>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</si>
  <si>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</si>
  <si>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</si>
  <si>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</si>
  <si>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</si>
  <si>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</si>
  <si>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</si>
  <si>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</si>
  <si>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</si>
  <si>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</si>
  <si>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</si>
  <si>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</si>
  <si>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</si>
  <si>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</si>
  <si>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</si>
  <si>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</si>
  <si>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</si>
  <si>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</si>
  <si>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</si>
  <si>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</si>
  <si>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</si>
  <si>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</si>
  <si>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</si>
  <si>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</si>
  <si>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</si>
  <si>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</si>
  <si>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</si>
  <si>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</si>
  <si>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</si>
  <si>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</si>
  <si>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</si>
  <si>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</si>
  <si>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</si>
  <si>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</si>
  <si>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</si>
  <si>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</si>
  <si>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</si>
  <si>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</si>
  <si>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</si>
  <si>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</si>
  <si>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</si>
  <si>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</si>
  <si>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</si>
  <si>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</si>
  <si>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</si>
  <si>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</si>
  <si>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</si>
  <si>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</si>
  <si>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</si>
  <si>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</si>
  <si>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</si>
  <si>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</si>
  <si>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</si>
  <si>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</si>
  <si>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</si>
  <si>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</si>
  <si>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</si>
  <si>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</si>
  <si>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</si>
  <si>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</si>
  <si>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</si>
  <si>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</si>
  <si>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</si>
  <si>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</si>
  <si>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</si>
  <si>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</si>
  <si>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</si>
  <si>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</si>
  <si>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</si>
  <si>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</si>
  <si>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</si>
  <si>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</si>
  <si>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</si>
  <si>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</si>
  <si>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</si>
  <si>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</si>
  <si>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</si>
  <si>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</si>
  <si>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</si>
  <si>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</si>
  <si>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</si>
  <si>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</si>
  <si>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</si>
  <si>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</si>
  <si>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</si>
  <si>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</si>
  <si>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</si>
  <si>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</si>
  <si>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</si>
  <si>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</si>
  <si>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</si>
  <si>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</si>
  <si>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</si>
  <si>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</si>
  <si>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</si>
  <si>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</si>
  <si>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</si>
  <si>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</si>
  <si>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</si>
  <si>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</si>
  <si>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</si>
  <si>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</si>
  <si>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</si>
  <si>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</si>
  <si>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</si>
  <si>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</si>
  <si>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</si>
  <si>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</si>
  <si>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</si>
  <si>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</si>
  <si>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</si>
  <si>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</si>
  <si>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</si>
  <si>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</si>
  <si>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</si>
  <si>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</si>
  <si>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</si>
  <si>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</si>
  <si>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</si>
  <si>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</si>
  <si>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</si>
  <si>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</si>
  <si>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</si>
  <si>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</si>
  <si>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</si>
  <si>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</si>
  <si>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</si>
  <si>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</si>
  <si>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</si>
  <si>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</si>
  <si>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</si>
  <si>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</si>
  <si>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</si>
  <si>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</si>
  <si>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</si>
  <si>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</si>
  <si>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</si>
  <si>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</si>
  <si>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</si>
  <si>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</si>
  <si>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</si>
  <si>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</si>
  <si>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</si>
  <si>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</si>
  <si>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</si>
  <si>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</si>
  <si>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</si>
  <si>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</si>
  <si>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</si>
  <si>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</si>
  <si>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</si>
  <si>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</si>
  <si>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</si>
  <si>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</si>
  <si>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</si>
  <si>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</si>
  <si>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</si>
  <si>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</si>
  <si>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</si>
  <si>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</si>
  <si>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</si>
  <si>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</si>
  <si>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</si>
  <si>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</si>
  <si>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</si>
  <si>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</si>
  <si>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</si>
  <si>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</si>
  <si>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</si>
  <si>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</si>
  <si>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</si>
  <si>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</si>
  <si>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</si>
  <si>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</si>
  <si>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</si>
  <si>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</si>
  <si>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</si>
  <si>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</si>
  <si>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</si>
  <si>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</si>
  <si>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</si>
  <si>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</si>
  <si>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</si>
  <si>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</si>
  <si>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</si>
  <si>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</si>
  <si>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</si>
  <si>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</si>
  <si>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</si>
  <si>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</si>
  <si>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</si>
  <si>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</si>
  <si>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</si>
  <si>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</si>
  <si>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</si>
  <si>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</si>
  <si>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</si>
  <si>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</si>
  <si>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</si>
  <si>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</si>
  <si>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</si>
  <si>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</si>
  <si>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</si>
  <si>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</si>
  <si>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</si>
  <si>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</si>
  <si>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</si>
  <si>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</si>
  <si>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</si>
  <si>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</si>
  <si>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</si>
  <si>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</si>
  <si>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</si>
  <si>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</si>
  <si>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</si>
  <si>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</si>
  <si>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</si>
  <si>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</si>
  <si>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</si>
  <si>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</si>
  <si>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</si>
  <si>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</si>
  <si>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</si>
  <si>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</si>
  <si>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</si>
  <si>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</si>
  <si>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</si>
  <si>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</si>
  <si>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</si>
  <si>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</si>
  <si>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</si>
  <si>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</si>
  <si>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</si>
  <si>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</si>
  <si>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</si>
  <si>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</si>
  <si>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</si>
  <si>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</si>
  <si>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</si>
  <si>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</si>
  <si>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</si>
  <si>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</si>
  <si>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</si>
  <si>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</si>
  <si>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</si>
  <si>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</si>
  <si>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</si>
  <si>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</si>
  <si>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</si>
  <si>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</si>
  <si>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</si>
  <si>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</si>
  <si>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</si>
  <si>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</si>
  <si>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</si>
  <si>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</si>
  <si>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</si>
  <si>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</si>
  <si>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</si>
  <si>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</si>
  <si>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</si>
  <si>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</si>
  <si>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</si>
  <si>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</si>
  <si>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</si>
  <si>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</si>
  <si>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</si>
  <si>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</si>
  <si>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</si>
  <si>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</si>
  <si>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</si>
  <si>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</si>
  <si>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</si>
  <si>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</si>
  <si>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</si>
  <si>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</si>
  <si>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</si>
  <si>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</si>
  <si>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</si>
  <si>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</si>
  <si>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</si>
  <si>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</si>
  <si>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</si>
  <si>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</si>
  <si>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</si>
  <si>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</si>
  <si>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</si>
  <si>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</si>
  <si>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</si>
  <si>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</si>
  <si>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</si>
  <si>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</si>
  <si>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</si>
  <si>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</si>
  <si>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</si>
  <si>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</si>
  <si>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</si>
  <si>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</si>
  <si>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</si>
  <si>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</si>
  <si>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</si>
  <si>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</si>
  <si>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</si>
  <si>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</si>
  <si>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</si>
  <si>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</si>
  <si>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</si>
  <si>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</si>
  <si>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</si>
  <si>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</si>
  <si>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</si>
  <si>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</si>
  <si>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</si>
  <si>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</si>
  <si>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</si>
  <si>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</si>
  <si>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</si>
  <si>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</si>
  <si>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</si>
  <si>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</si>
  <si>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</si>
  <si>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</si>
  <si>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</si>
  <si>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</si>
  <si>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</si>
  <si>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</si>
  <si>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</si>
  <si>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</si>
  <si>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</si>
  <si>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</si>
  <si>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</si>
  <si>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</si>
  <si>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</si>
  <si>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</si>
  <si>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</si>
  <si>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</si>
  <si>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</si>
  <si>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</si>
  <si>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</si>
  <si>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</si>
  <si>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</si>
  <si>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</si>
  <si>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</si>
  <si>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</si>
  <si>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</si>
  <si>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</si>
  <si>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</si>
  <si>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</si>
  <si>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</si>
  <si>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</si>
  <si>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</si>
  <si>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</si>
  <si>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</si>
  <si>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</si>
  <si>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</si>
  <si>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</si>
  <si>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</si>
  <si>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</si>
  <si>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</si>
  <si>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</si>
  <si>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</si>
  <si>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</si>
  <si>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</si>
  <si>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</si>
  <si>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</si>
  <si>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</si>
  <si>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</si>
  <si>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</si>
  <si>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</si>
  <si>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</si>
  <si>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</si>
  <si>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</si>
  <si>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</si>
  <si>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</si>
  <si>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</si>
  <si>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</si>
  <si>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</si>
  <si>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</si>
  <si>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</si>
  <si>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</si>
  <si>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</si>
  <si>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</si>
  <si>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</si>
  <si>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</si>
  <si>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</si>
  <si>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</si>
  <si>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</si>
  <si>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</si>
  <si>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</si>
  <si>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</si>
  <si>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</si>
  <si>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</si>
  <si>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</si>
  <si>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</si>
  <si>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</si>
  <si>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</si>
  <si>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</si>
  <si>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</si>
  <si>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</si>
  <si>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</si>
  <si>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</si>
  <si>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</si>
  <si>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</si>
  <si>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</si>
  <si>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</si>
  <si>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</si>
  <si>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</si>
  <si>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</si>
  <si>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</si>
  <si>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</si>
  <si>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</si>
  <si>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</si>
  <si>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</si>
  <si>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</si>
  <si>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</si>
  <si>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</si>
  <si>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</si>
  <si>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</si>
  <si>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</si>
  <si>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</si>
  <si>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</si>
  <si>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</si>
  <si>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</si>
  <si>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</si>
  <si>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</si>
  <si>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</si>
  <si>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</si>
  <si>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</si>
  <si>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</si>
  <si>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</si>
  <si>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</si>
  <si>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</si>
  <si>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</si>
  <si>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</si>
  <si>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</si>
  <si>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</si>
  <si>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</si>
  <si>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</si>
  <si>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</si>
  <si>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</si>
  <si>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</si>
  <si>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</si>
  <si>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</si>
  <si>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</si>
  <si>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</si>
  <si>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</si>
  <si>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</si>
  <si>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</si>
  <si>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</si>
  <si>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</si>
  <si>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</si>
  <si>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</si>
  <si>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</si>
  <si>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</si>
  <si>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</si>
  <si>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</si>
  <si>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</si>
  <si>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</si>
  <si>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</si>
  <si>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</si>
  <si>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</si>
  <si>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</si>
  <si>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</si>
  <si>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</si>
  <si>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</si>
  <si>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</si>
  <si>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</si>
  <si>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</si>
  <si>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</si>
  <si>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</si>
  <si>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</si>
  <si>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</si>
  <si>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</si>
  <si>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</si>
  <si>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</si>
  <si>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</si>
  <si>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</si>
  <si>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</si>
  <si>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</si>
  <si>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</si>
  <si>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</si>
  <si>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</si>
  <si>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</si>
  <si>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</si>
  <si>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</si>
  <si>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</si>
  <si>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</si>
  <si>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</si>
  <si>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</si>
  <si>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</si>
  <si>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</si>
  <si>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</si>
  <si>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</si>
  <si>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</si>
  <si>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</si>
  <si>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</si>
  <si>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</si>
  <si>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</si>
  <si>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</si>
  <si>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</si>
  <si>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</si>
  <si>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</si>
  <si>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</si>
  <si>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</si>
  <si>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</si>
  <si>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</si>
  <si>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</si>
  <si>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</si>
  <si>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</si>
  <si>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</si>
  <si>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</si>
  <si>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</si>
  <si>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</si>
  <si>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</si>
  <si>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</si>
  <si>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</si>
  <si>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</si>
  <si>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</si>
  <si>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</si>
  <si>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</si>
  <si>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</si>
  <si>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</si>
  <si>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</si>
  <si>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</si>
  <si>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</si>
  <si>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</si>
  <si>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</si>
  <si>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</si>
  <si>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</si>
  <si>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</si>
  <si>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</si>
  <si>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</si>
  <si>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</si>
  <si>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</si>
  <si>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</si>
  <si>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</si>
  <si>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</si>
  <si>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</si>
  <si>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</si>
  <si>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</si>
  <si>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</si>
  <si>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</si>
  <si>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</si>
  <si>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</si>
  <si>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</si>
  <si>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</si>
  <si>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</si>
  <si>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</si>
  <si>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</si>
  <si>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</si>
  <si>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</si>
  <si>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</si>
  <si>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</si>
  <si>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</si>
  <si>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</si>
  <si>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</si>
  <si>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</si>
  <si>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</si>
  <si>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</si>
  <si>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</si>
  <si>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</si>
  <si>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</si>
  <si>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</si>
  <si>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</si>
  <si>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</si>
  <si>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</si>
  <si>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</si>
  <si>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</si>
  <si>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</si>
  <si>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</si>
  <si>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</si>
  <si>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</si>
  <si>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</si>
  <si>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</si>
  <si>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</si>
  <si>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</si>
  <si>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</si>
  <si>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</si>
  <si>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</si>
  <si>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</si>
  <si>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</si>
  <si>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</si>
  <si>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</si>
  <si>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</si>
  <si>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</si>
  <si>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</si>
  <si>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</si>
  <si>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</si>
  <si>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</si>
  <si>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</si>
  <si>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</si>
  <si>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</si>
  <si>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</si>
  <si>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</si>
  <si>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</si>
  <si>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</si>
  <si>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</si>
  <si>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</si>
  <si>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</si>
  <si>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</si>
  <si>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</si>
  <si>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</si>
  <si>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</si>
  <si>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</si>
  <si>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</si>
  <si>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</si>
  <si>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</si>
  <si>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</si>
  <si>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</si>
  <si>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</si>
  <si>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</si>
  <si>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</si>
  <si>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</si>
  <si>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</si>
  <si>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</si>
  <si>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</si>
  <si>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</si>
  <si>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</si>
  <si>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</si>
  <si>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</si>
  <si>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</si>
  <si>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</si>
  <si>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</si>
  <si>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</si>
  <si>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</si>
  <si>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</si>
  <si>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</si>
  <si>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</si>
  <si>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</si>
  <si>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</si>
  <si>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</si>
  <si>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</si>
  <si>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</si>
  <si>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</si>
  <si>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</si>
  <si>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</si>
  <si>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</si>
  <si>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</si>
  <si>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</si>
  <si>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</si>
  <si>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</si>
  <si>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</si>
  <si>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</si>
  <si>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</si>
  <si>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</si>
  <si>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</si>
  <si>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</si>
  <si>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</si>
  <si>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</si>
  <si>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</si>
  <si>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</si>
  <si>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</si>
  <si>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</si>
  <si>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</si>
  <si>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</si>
  <si>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</si>
  <si>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</si>
  <si>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</si>
  <si>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</si>
  <si>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</si>
  <si>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</si>
  <si>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</si>
  <si>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</si>
  <si>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</si>
  <si>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</si>
  <si>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</si>
  <si>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</si>
  <si>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</si>
  <si>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</si>
  <si>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</si>
  <si>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</si>
  <si>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</si>
  <si>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</si>
  <si>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</si>
  <si>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</si>
  <si>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</si>
  <si>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</si>
  <si>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</si>
  <si>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</si>
  <si>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</si>
  <si>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</si>
  <si>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</si>
  <si>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</si>
  <si>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</si>
  <si>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</si>
  <si>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</si>
  <si>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</si>
  <si>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</si>
  <si>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</si>
  <si>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</si>
  <si>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</si>
  <si>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</si>
  <si>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</si>
  <si>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</si>
  <si>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</si>
  <si>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</si>
  <si>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</si>
  <si>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</si>
  <si>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</si>
  <si>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</si>
  <si>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</si>
  <si>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</si>
  <si>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</si>
  <si>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</si>
  <si>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</si>
  <si>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</si>
  <si>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</si>
  <si>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</si>
  <si>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</si>
  <si>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</si>
  <si>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</si>
  <si>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</si>
  <si>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</si>
  <si>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</si>
  <si>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</si>
  <si>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</si>
  <si>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</si>
  <si>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</si>
  <si>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</si>
  <si>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</si>
  <si>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</si>
  <si>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</si>
  <si>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</si>
  <si>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</si>
  <si>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</si>
  <si>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</si>
  <si>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</si>
  <si>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</si>
  <si>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</si>
  <si>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</si>
  <si>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</si>
  <si>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</si>
  <si>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</si>
  <si>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</si>
  <si>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</si>
  <si>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</si>
  <si>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</si>
  <si>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</si>
  <si>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</si>
  <si>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</si>
  <si>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</si>
  <si>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</si>
  <si>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</si>
  <si>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</si>
  <si>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</si>
  <si>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</si>
  <si>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</si>
  <si>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</si>
  <si>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</si>
  <si>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</si>
  <si>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</si>
  <si>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</si>
  <si>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</si>
  <si>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</si>
  <si>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</si>
  <si>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</si>
  <si>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</si>
  <si>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</si>
  <si>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</si>
  <si>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</si>
  <si>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</si>
  <si>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</si>
  <si>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</si>
  <si>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</si>
  <si>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</si>
  <si>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</si>
  <si>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</si>
  <si>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</si>
  <si>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</si>
  <si>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</si>
  <si>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</si>
  <si>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</si>
  <si>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</si>
  <si>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</si>
  <si>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</si>
  <si>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</si>
  <si>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</si>
  <si>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</si>
  <si>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</si>
  <si>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</si>
  <si>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</si>
  <si>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</si>
  <si>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</si>
  <si>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</si>
  <si>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</si>
  <si>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</si>
  <si>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</si>
  <si>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</si>
  <si>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</si>
  <si>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</si>
  <si>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</si>
  <si>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</si>
  <si>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</si>
  <si>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</si>
  <si>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</si>
  <si>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</si>
  <si>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</si>
  <si>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</si>
  <si>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</si>
  <si>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</si>
  <si>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</si>
  <si>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</si>
  <si>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</si>
  <si>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</si>
  <si>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</si>
  <si>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</si>
  <si>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</si>
  <si>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</si>
  <si>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</si>
  <si>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</si>
  <si>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</si>
  <si>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</si>
  <si>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</si>
  <si>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</si>
  <si>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</si>
  <si>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</si>
  <si>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</si>
  <si>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</si>
  <si>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</si>
  <si>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</si>
  <si>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</si>
  <si>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</si>
  <si>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</si>
  <si>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</si>
  <si>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</si>
  <si>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</si>
  <si>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</si>
  <si>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</si>
  <si>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</si>
  <si>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</si>
  <si>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</si>
  <si>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</si>
  <si>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</si>
  <si>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</si>
  <si>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</si>
  <si>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</si>
  <si>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</si>
  <si>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</si>
  <si>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</si>
  <si>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</si>
  <si>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</si>
  <si>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</si>
  <si>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</si>
  <si>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</si>
  <si>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</si>
  <si>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</si>
  <si>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</si>
  <si>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</si>
  <si>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</si>
  <si>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</si>
  <si>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</si>
  <si>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</si>
  <si>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</si>
  <si>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</si>
  <si>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</si>
  <si>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</si>
  <si>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</si>
  <si>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</si>
  <si>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</si>
  <si>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</si>
  <si>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</si>
  <si>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</si>
  <si>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</si>
  <si>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</si>
  <si>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</si>
  <si>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</si>
  <si>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</si>
  <si>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</si>
  <si>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</si>
  <si>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</si>
  <si>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</si>
  <si>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</si>
  <si>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</si>
  <si>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</si>
  <si>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</si>
  <si>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</si>
  <si>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</si>
  <si>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</si>
  <si>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</si>
  <si>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</si>
  <si>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</si>
  <si>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</si>
  <si>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</si>
  <si>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</si>
  <si>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</si>
  <si>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</si>
  <si>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</si>
  <si>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</si>
  <si>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</si>
  <si>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</si>
  <si>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</si>
  <si>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</si>
  <si>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</si>
  <si>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</si>
  <si>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</si>
  <si>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</si>
  <si>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</si>
  <si>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</si>
  <si>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</si>
  <si>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</si>
  <si>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</si>
  <si>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</si>
  <si>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</si>
  <si>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</si>
  <si>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</si>
  <si>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</si>
  <si>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</si>
  <si>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</si>
  <si>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</si>
  <si>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</si>
  <si>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</si>
  <si>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</si>
  <si>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</si>
  <si>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</si>
  <si>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</si>
  <si>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</si>
  <si>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</si>
  <si>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</si>
  <si>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</si>
  <si>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</si>
  <si>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</si>
  <si>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</si>
  <si>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</si>
  <si>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</si>
  <si>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</si>
  <si>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</si>
  <si>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</si>
  <si>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</si>
  <si>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</si>
  <si>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</si>
  <si>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</si>
  <si>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</si>
  <si>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</si>
  <si>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</si>
  <si>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</si>
  <si>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</si>
  <si>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</si>
  <si>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</si>
  <si>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</si>
  <si>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</si>
  <si>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</si>
  <si>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</si>
  <si>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</si>
  <si>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</si>
  <si>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</si>
  <si>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</si>
  <si>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</si>
  <si>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</si>
  <si>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</si>
  <si>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</si>
  <si>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</si>
  <si>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</si>
  <si>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</si>
  <si>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</si>
  <si>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</si>
  <si>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</si>
  <si>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</si>
  <si>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</si>
  <si>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</si>
  <si>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</si>
  <si>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</si>
  <si>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</si>
  <si>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</si>
  <si>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</si>
  <si>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</si>
  <si>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</si>
  <si>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</si>
  <si>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</si>
  <si>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</si>
  <si>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</si>
  <si>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</si>
  <si>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</si>
  <si>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</si>
  <si>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</si>
  <si>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</si>
  <si>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</si>
  <si>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</si>
  <si>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</si>
  <si>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</si>
  <si>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</si>
  <si>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</si>
  <si>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</si>
  <si>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</si>
  <si>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</si>
  <si>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</si>
  <si>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</si>
  <si>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</si>
  <si>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</si>
  <si>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</si>
  <si>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</si>
  <si>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</si>
  <si>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</si>
  <si>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</si>
  <si>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</si>
  <si>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</si>
  <si>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</si>
  <si>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</si>
  <si>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</si>
  <si>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</si>
  <si>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</si>
  <si>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</si>
  <si>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</si>
  <si>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</si>
  <si>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</si>
  <si>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</si>
  <si>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</si>
  <si>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</si>
  <si>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</si>
  <si>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</si>
  <si>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</si>
  <si>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</si>
  <si>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</si>
  <si>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</si>
  <si>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</si>
  <si>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</si>
  <si>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</si>
  <si>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</si>
  <si>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</si>
  <si>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</si>
  <si>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</si>
  <si>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</si>
  <si>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</si>
  <si>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</si>
  <si>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</si>
  <si>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</si>
  <si>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</si>
  <si>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</si>
  <si>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</si>
  <si>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</si>
  <si>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</si>
  <si>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</si>
  <si>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</si>
  <si>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</si>
  <si>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</si>
  <si>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</si>
  <si>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</si>
  <si>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</si>
  <si>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</si>
  <si>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</si>
  <si>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</si>
  <si>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</si>
  <si>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</si>
  <si>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</si>
  <si>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</si>
  <si>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</si>
  <si>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</si>
  <si>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</si>
  <si>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</si>
  <si>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</si>
  <si>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</si>
  <si>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</si>
  <si>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</si>
  <si>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</si>
  <si>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</si>
  <si>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</si>
  <si>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</si>
  <si>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</si>
  <si>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</si>
  <si>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</si>
  <si>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</si>
  <si>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</si>
  <si>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</si>
  <si>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</si>
  <si>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</si>
  <si>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</si>
  <si>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</si>
  <si>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</si>
  <si>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</si>
  <si>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</si>
  <si>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</si>
  <si>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</si>
  <si>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</si>
  <si>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</si>
  <si>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</si>
  <si>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</si>
  <si>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</si>
  <si>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</si>
  <si>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</si>
  <si>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</si>
  <si>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</si>
  <si>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</si>
  <si>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</si>
  <si>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</si>
  <si>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</si>
  <si>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</si>
  <si>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</si>
  <si>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</si>
  <si>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</si>
  <si>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</si>
  <si>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</si>
  <si>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</si>
  <si>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</si>
  <si>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</si>
  <si>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</si>
  <si>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</si>
  <si>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</si>
  <si>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</si>
  <si>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</si>
  <si>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</si>
  <si>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</si>
  <si>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</si>
  <si>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</si>
  <si>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</si>
  <si>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</si>
  <si>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</si>
  <si>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</si>
  <si>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</si>
  <si>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</si>
  <si>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</si>
  <si>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</si>
  <si>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</si>
  <si>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</si>
  <si>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</si>
  <si>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</si>
  <si>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</si>
  <si>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</si>
  <si>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</si>
  <si>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</si>
  <si>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</si>
  <si>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</si>
  <si>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</si>
  <si>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</si>
  <si>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</si>
  <si>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</si>
  <si>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</si>
  <si>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</si>
  <si>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</si>
  <si>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</si>
  <si>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</si>
  <si>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</si>
  <si>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</si>
  <si>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</si>
  <si>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</si>
  <si>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</si>
  <si>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</si>
  <si>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</si>
  <si>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</si>
  <si>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</si>
  <si>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</si>
  <si>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</si>
  <si>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</si>
  <si>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</si>
  <si>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</si>
  <si>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</si>
  <si>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</si>
  <si>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</si>
  <si>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</si>
  <si>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</si>
  <si>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</si>
  <si>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</si>
  <si>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</si>
  <si>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</si>
  <si>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</si>
  <si>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</si>
  <si>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</si>
  <si>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</si>
  <si>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</si>
  <si>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</si>
  <si>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</si>
  <si>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</si>
  <si>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</si>
  <si>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</si>
  <si>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</si>
  <si>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</si>
  <si>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</si>
  <si>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</si>
  <si>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</si>
  <si>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</si>
  <si>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</si>
  <si>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</si>
  <si>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</si>
  <si>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</si>
  <si>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</si>
  <si>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</si>
  <si>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</si>
  <si>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</si>
  <si>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</si>
  <si>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</si>
  <si>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</si>
  <si>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</si>
  <si>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</si>
  <si>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</si>
  <si>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</si>
  <si>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</si>
  <si>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</si>
  <si>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</si>
  <si>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</si>
  <si>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</si>
  <si>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</si>
  <si>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</si>
  <si>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</si>
  <si>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</si>
  <si>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</si>
  <si>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</si>
  <si>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</si>
  <si>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</si>
  <si>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</si>
  <si>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</si>
  <si>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</si>
  <si>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</si>
  <si>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</si>
  <si>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</si>
  <si>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</si>
  <si>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</si>
  <si>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</si>
  <si>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</si>
  <si>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</si>
  <si>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</si>
  <si>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</si>
  <si>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</si>
  <si>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</si>
  <si>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</si>
  <si>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</si>
  <si>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</si>
  <si>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</si>
  <si>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</si>
  <si>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</si>
  <si>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</si>
  <si>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</si>
  <si>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</si>
  <si>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</si>
  <si>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</si>
  <si>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</si>
  <si>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</si>
  <si>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</si>
  <si>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</si>
  <si>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</si>
  <si>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</si>
  <si>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</si>
  <si>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</si>
  <si>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</si>
  <si>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</si>
  <si>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</si>
  <si>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</si>
  <si>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</si>
  <si>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</si>
  <si>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</si>
  <si>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</si>
  <si>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</si>
  <si>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</si>
  <si>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</si>
  <si>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</si>
  <si>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</si>
  <si>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</si>
  <si>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</si>
  <si>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</si>
  <si>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</si>
  <si>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</si>
  <si>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</si>
  <si>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</si>
  <si>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</si>
  <si>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</si>
  <si>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</si>
  <si>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</si>
  <si>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</si>
  <si>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</si>
  <si>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</si>
  <si>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</si>
  <si>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</si>
  <si>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</si>
  <si>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</si>
  <si>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</si>
  <si>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</si>
  <si>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</si>
  <si>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</si>
  <si>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</si>
  <si>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</si>
  <si>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</si>
  <si>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</si>
  <si>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</si>
  <si>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</si>
  <si>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</si>
  <si>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</si>
  <si>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</si>
  <si>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</si>
  <si>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</si>
  <si>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</si>
  <si>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</si>
  <si>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</si>
  <si>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</si>
  <si>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</si>
  <si>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</si>
  <si>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</si>
  <si>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</si>
  <si>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</si>
  <si>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</si>
  <si>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</si>
  <si>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</si>
  <si>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</si>
  <si>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</si>
  <si>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</si>
  <si>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</si>
  <si>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</si>
  <si>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</si>
  <si>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</si>
  <si>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</si>
  <si>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</si>
  <si>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</si>
  <si>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</si>
  <si>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</si>
  <si>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</si>
  <si>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</si>
  <si>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</si>
  <si>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</si>
  <si>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</si>
  <si>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</si>
  <si>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</si>
  <si>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</si>
  <si>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</si>
  <si>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</si>
  <si>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</si>
  <si>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</si>
  <si>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</si>
  <si>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</si>
  <si>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</si>
  <si>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</si>
  <si>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</si>
  <si>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</si>
  <si>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</si>
  <si>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</si>
  <si>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</si>
  <si>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</si>
  <si>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</si>
  <si>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</si>
  <si>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</si>
  <si>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</si>
  <si>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</si>
  <si>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</si>
  <si>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</si>
  <si>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</si>
  <si>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</si>
  <si>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</si>
  <si>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</si>
  <si>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</si>
  <si>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</si>
  <si>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</si>
  <si>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</si>
  <si>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</si>
  <si>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</si>
  <si>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</si>
  <si>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</si>
  <si>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</si>
  <si>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</si>
  <si>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</si>
  <si>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</si>
  <si>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</si>
  <si>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</si>
  <si>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</si>
  <si>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</si>
  <si>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</si>
  <si>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</si>
  <si>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</si>
  <si>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</si>
  <si>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</si>
  <si>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</si>
  <si>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</si>
  <si>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</si>
  <si>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</si>
  <si>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</si>
  <si>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</si>
  <si>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</si>
  <si>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</si>
  <si>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</si>
  <si>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</si>
  <si>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</si>
  <si>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</si>
  <si>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</si>
  <si>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</si>
  <si>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</si>
  <si>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</si>
  <si>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</si>
  <si>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</si>
  <si>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</si>
  <si>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</si>
  <si>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</si>
  <si>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</si>
  <si>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</si>
  <si>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</si>
  <si>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</si>
  <si>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</si>
  <si>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</si>
  <si>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</si>
  <si>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</si>
  <si>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</si>
  <si>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</si>
  <si>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</si>
  <si>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</si>
  <si>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</si>
  <si>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</si>
  <si>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</si>
  <si>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</si>
  <si>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</si>
  <si>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</si>
  <si>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</si>
  <si>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</si>
  <si>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</si>
  <si>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</si>
  <si>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</si>
  <si>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</si>
  <si>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</si>
  <si>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</si>
  <si>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</si>
  <si>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</si>
  <si>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</si>
  <si>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</si>
  <si>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</si>
  <si>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</si>
  <si>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</si>
  <si>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</si>
  <si>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</si>
  <si>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</si>
  <si>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</si>
  <si>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</si>
  <si>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</si>
  <si>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</si>
  <si>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</si>
  <si>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</si>
  <si>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</si>
  <si>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</si>
  <si>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</si>
  <si>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</si>
  <si>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</si>
  <si>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</si>
  <si>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</si>
  <si>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</si>
  <si>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</si>
  <si>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</si>
  <si>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</si>
  <si>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</si>
  <si>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</si>
  <si>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</si>
  <si>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</si>
  <si>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</si>
  <si>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</si>
  <si>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</si>
  <si>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</si>
  <si>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</si>
  <si>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</si>
  <si>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</si>
  <si>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</si>
  <si>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</si>
  <si>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</si>
  <si>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</si>
  <si>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</si>
  <si>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</si>
  <si>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</si>
  <si>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</si>
  <si>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</si>
  <si>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</si>
  <si>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</si>
  <si>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</si>
  <si>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</si>
  <si>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</si>
  <si>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</si>
  <si>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</si>
  <si>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</si>
  <si>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</si>
  <si>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</si>
  <si>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</si>
  <si>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</si>
  <si>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</si>
  <si>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</si>
  <si>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</si>
  <si>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</si>
  <si>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</si>
  <si>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</si>
  <si>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</si>
  <si>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</si>
  <si>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</si>
  <si>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</si>
  <si>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</si>
  <si>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</si>
  <si>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</si>
  <si>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</si>
  <si>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</si>
  <si>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</si>
  <si>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</si>
  <si>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</si>
  <si>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</si>
  <si>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</si>
  <si>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</si>
  <si>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</si>
  <si>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</si>
  <si>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</si>
  <si>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</si>
  <si>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</si>
  <si>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</si>
  <si>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</si>
  <si>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</si>
  <si>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</si>
  <si>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</si>
  <si>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</si>
  <si>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</si>
  <si>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</si>
  <si>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</si>
  <si>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</si>
  <si>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</si>
  <si>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</si>
  <si>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</si>
  <si>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</si>
  <si>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</si>
  <si>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</si>
  <si>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</si>
  <si>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</si>
  <si>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</si>
  <si>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</si>
  <si>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</si>
  <si>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</si>
  <si>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</si>
  <si>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</si>
  <si>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</si>
  <si>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</si>
  <si>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</si>
  <si>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</si>
  <si>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</si>
  <si>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</si>
  <si>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</si>
  <si>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</si>
  <si>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</si>
  <si>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</si>
  <si>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</si>
  <si>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</si>
  <si>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</si>
  <si>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</si>
  <si>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</si>
  <si>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</si>
  <si>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</si>
  <si>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</si>
  <si>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</si>
  <si>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</si>
  <si>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</si>
  <si>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</si>
  <si>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</si>
  <si>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</si>
  <si>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</si>
  <si>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</si>
  <si>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</si>
  <si>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</si>
  <si>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</si>
  <si>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</si>
  <si>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</si>
  <si>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</si>
  <si>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</si>
  <si>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</si>
  <si>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</si>
  <si>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</si>
  <si>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</si>
  <si>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</si>
  <si>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</si>
  <si>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</si>
  <si>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</si>
  <si>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</si>
  <si>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</si>
  <si>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</si>
  <si>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</si>
  <si>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</si>
  <si>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</si>
  <si>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</si>
  <si>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</si>
  <si>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</si>
  <si>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</si>
  <si>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</si>
  <si>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</si>
  <si>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</si>
  <si>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</si>
  <si>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</si>
  <si>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</si>
  <si>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</si>
  <si>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</si>
  <si>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</si>
  <si>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</si>
  <si>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</si>
  <si>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</si>
  <si>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</si>
  <si>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</si>
  <si>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</si>
  <si>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</si>
  <si>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</si>
  <si>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</si>
  <si>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</si>
  <si>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</si>
  <si>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</si>
  <si>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</si>
  <si>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</si>
  <si>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</si>
  <si>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</si>
  <si>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</si>
  <si>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</si>
  <si>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</si>
  <si>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</si>
  <si>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</si>
  <si>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</si>
  <si>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</si>
  <si>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</si>
  <si>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</si>
  <si>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</si>
  <si>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</si>
  <si>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</si>
  <si>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</si>
  <si>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</si>
  <si>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</si>
  <si>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</si>
  <si>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</si>
  <si>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</si>
  <si>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</si>
  <si>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</si>
  <si>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</si>
  <si>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</si>
  <si>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</si>
  <si>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</si>
  <si>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</si>
  <si>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</si>
  <si>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</si>
  <si>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</si>
  <si>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</si>
  <si>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</si>
  <si>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</si>
  <si>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</si>
  <si>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</si>
  <si>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</si>
  <si>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</si>
  <si>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</si>
  <si>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</si>
  <si>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</si>
  <si>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</si>
  <si>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</si>
  <si>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</si>
  <si>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</si>
  <si>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</si>
  <si>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</si>
  <si>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</si>
  <si>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</si>
  <si>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</si>
  <si>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</si>
  <si>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</si>
  <si>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</si>
  <si>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</si>
  <si>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</si>
  <si>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</si>
  <si>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</si>
  <si>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</si>
  <si>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</si>
  <si>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</si>
  <si>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</si>
  <si>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</si>
  <si>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</si>
  <si>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</si>
  <si>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</si>
  <si>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</si>
  <si>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</si>
  <si>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</si>
  <si>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</si>
  <si>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</si>
  <si>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</si>
  <si>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</si>
  <si>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</si>
  <si>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</si>
  <si>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</si>
  <si>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</si>
  <si>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</si>
  <si>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</si>
  <si>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</si>
  <si>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</si>
  <si>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</si>
  <si>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</si>
  <si>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</si>
  <si>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</si>
  <si>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</si>
  <si>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</si>
  <si>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</si>
  <si>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</si>
  <si>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</si>
  <si>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</si>
  <si>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</si>
  <si>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</si>
  <si>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</si>
  <si>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</si>
  <si>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</si>
  <si>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</si>
  <si>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</si>
  <si>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</si>
  <si>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</si>
  <si>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</si>
  <si>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</si>
  <si>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</si>
  <si>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</si>
  <si>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</si>
  <si>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</si>
  <si>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</si>
  <si>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</si>
  <si>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</si>
  <si>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</si>
  <si>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</si>
  <si>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</si>
  <si>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</si>
  <si>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</si>
  <si>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</si>
  <si>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</si>
  <si>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</si>
  <si>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</si>
  <si>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</si>
  <si>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</si>
  <si>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</si>
  <si>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</si>
  <si>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</si>
  <si>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</si>
  <si>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</si>
  <si>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</si>
  <si>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</si>
  <si>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</si>
  <si>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</si>
  <si>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</si>
  <si>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</si>
  <si>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</si>
  <si>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</si>
  <si>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</si>
  <si>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</si>
  <si>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</si>
  <si>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</si>
  <si>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</si>
  <si>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</si>
  <si>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</si>
  <si>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</si>
  <si>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</si>
  <si>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</si>
  <si>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</si>
  <si>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</si>
  <si>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</si>
  <si>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</si>
  <si>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</si>
  <si>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</si>
  <si>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</si>
  <si>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</si>
  <si>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</si>
  <si>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</si>
  <si>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</si>
  <si>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</si>
  <si>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</si>
  <si>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</si>
  <si>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</si>
  <si>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</si>
  <si>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</si>
  <si>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</si>
  <si>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</si>
  <si>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</si>
  <si>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</si>
  <si>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</si>
  <si>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</si>
  <si>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</si>
  <si>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</si>
  <si>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</si>
  <si>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</si>
  <si>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</si>
  <si>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</si>
  <si>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</si>
  <si>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</si>
  <si>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</si>
  <si>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</si>
  <si>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</si>
  <si>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</si>
  <si>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</si>
  <si>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</si>
  <si>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</si>
  <si>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</si>
  <si>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</si>
  <si>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</si>
  <si>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</si>
  <si>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</si>
  <si>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</si>
  <si>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</si>
  <si>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</si>
  <si>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</si>
  <si>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</si>
  <si>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</si>
  <si>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</si>
  <si>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</si>
  <si>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</si>
  <si>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</si>
  <si>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</si>
  <si>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</si>
  <si>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</si>
  <si>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</si>
  <si>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</si>
  <si>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</si>
  <si>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</si>
  <si>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</si>
  <si>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</si>
  <si>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</si>
  <si>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</si>
  <si>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</si>
  <si>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</si>
  <si>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</si>
  <si>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</si>
  <si>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</si>
  <si>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</si>
  <si>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</si>
  <si>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</si>
  <si>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</si>
  <si>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</si>
  <si>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</si>
  <si>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</si>
  <si>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</si>
  <si>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</si>
  <si>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</si>
  <si>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</si>
  <si>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</si>
  <si>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</si>
  <si>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</si>
  <si>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</si>
  <si>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</si>
  <si>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</si>
  <si>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</si>
  <si>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</si>
  <si>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</si>
  <si>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</si>
  <si>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</si>
  <si>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</si>
  <si>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</si>
  <si>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</si>
  <si>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</si>
  <si>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</si>
  <si>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</si>
  <si>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</si>
  <si>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</si>
  <si>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</si>
  <si>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</si>
  <si>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</si>
  <si>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</si>
  <si>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</si>
  <si>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</si>
  <si>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</si>
  <si>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</si>
  <si>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</si>
  <si>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</si>
  <si>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</si>
  <si>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</si>
  <si>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</si>
  <si>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</si>
  <si>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</si>
  <si>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</si>
  <si>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</si>
  <si>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</si>
  <si>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</si>
  <si>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</si>
  <si>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</si>
  <si>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</si>
  <si>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</si>
  <si>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</si>
  <si>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</si>
  <si>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</si>
  <si>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</si>
  <si>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</si>
  <si>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</si>
  <si>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</si>
  <si>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</si>
  <si>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</si>
  <si>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</si>
  <si>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</si>
  <si>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</si>
  <si>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</si>
  <si>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</si>
  <si>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</si>
  <si>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</si>
  <si>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</si>
  <si>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</si>
  <si>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</si>
  <si>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</si>
  <si>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</si>
  <si>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</si>
  <si>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</si>
  <si>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</si>
  <si>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</si>
  <si>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</si>
  <si>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</si>
  <si>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</si>
  <si>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</si>
  <si>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</si>
  <si>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</si>
  <si>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</si>
  <si>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</si>
  <si>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</si>
  <si>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</si>
  <si>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</si>
  <si>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</si>
  <si>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</si>
  <si>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</si>
  <si>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</si>
  <si>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</si>
  <si>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</si>
  <si>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</si>
  <si>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</si>
  <si>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</si>
  <si>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</si>
  <si>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</si>
  <si>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</si>
  <si>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</si>
  <si>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</si>
  <si>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</si>
  <si>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</si>
  <si>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</si>
  <si>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</si>
  <si>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</si>
  <si>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</si>
  <si>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</si>
  <si>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</si>
  <si>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</si>
  <si>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</si>
  <si>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</si>
  <si>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</si>
  <si>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</si>
  <si>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</si>
  <si>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</si>
  <si>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</si>
  <si>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</si>
  <si>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</si>
  <si>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</si>
  <si>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</si>
  <si>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</si>
  <si>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</si>
  <si>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</si>
  <si>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</si>
  <si>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</si>
  <si>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</si>
  <si>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</si>
  <si>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</si>
  <si>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</si>
  <si>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</si>
  <si>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</si>
  <si>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</si>
  <si>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</si>
  <si>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</si>
  <si>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</si>
  <si>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</si>
  <si>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</si>
  <si>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</si>
  <si>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</si>
  <si>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</si>
  <si>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</si>
  <si>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</si>
  <si>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</si>
  <si>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</si>
  <si>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</si>
  <si>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</si>
  <si>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</si>
  <si>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</si>
  <si>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</si>
  <si>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</si>
  <si>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</si>
  <si>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</si>
  <si>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</si>
  <si>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</si>
  <si>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</si>
  <si>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</si>
  <si>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</si>
  <si>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</si>
  <si>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</si>
  <si>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</si>
  <si>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</si>
  <si>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</si>
  <si>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</si>
  <si>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</si>
  <si>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</si>
  <si>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</si>
  <si>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</si>
  <si>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</si>
  <si>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</si>
  <si>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</si>
  <si>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</si>
  <si>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</si>
  <si>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</si>
  <si>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</si>
  <si>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</si>
  <si>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</si>
  <si>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</si>
  <si>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</si>
  <si>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</si>
  <si>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</si>
  <si>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</si>
  <si>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</si>
  <si>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</si>
  <si>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</si>
  <si>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</si>
  <si>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</si>
  <si>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</si>
  <si>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</si>
  <si>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</si>
  <si>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</si>
  <si>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</si>
  <si>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</si>
  <si>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</si>
  <si>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</si>
  <si>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</si>
  <si>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</si>
  <si>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</si>
  <si>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</si>
  <si>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</si>
  <si>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</si>
  <si>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</si>
  <si>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</si>
  <si>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</si>
  <si>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</si>
  <si>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</si>
  <si>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</si>
  <si>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</si>
  <si>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</si>
  <si>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</si>
  <si>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</si>
  <si>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</si>
  <si>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</si>
  <si>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</si>
  <si>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</si>
  <si>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</si>
  <si>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</si>
  <si>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</si>
  <si>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</si>
  <si>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</si>
  <si>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</si>
  <si>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</si>
  <si>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</si>
  <si>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</si>
  <si>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</si>
  <si>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</si>
  <si>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</si>
  <si>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</si>
  <si>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</si>
  <si>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</si>
  <si>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</si>
  <si>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</si>
  <si>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</si>
  <si>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</si>
  <si>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</si>
  <si>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</si>
  <si>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</si>
  <si>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</si>
  <si>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</si>
  <si>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</si>
  <si>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</si>
  <si>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</si>
  <si>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</si>
  <si>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</si>
  <si>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</si>
  <si>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</si>
  <si>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</si>
  <si>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</si>
  <si>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</si>
  <si>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</si>
  <si>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</si>
  <si>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</si>
  <si>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</si>
  <si>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</si>
  <si>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</si>
  <si>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</si>
  <si>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</si>
  <si>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</si>
  <si>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</si>
  <si>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</si>
  <si>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</si>
  <si>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</si>
  <si>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</si>
  <si>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</si>
  <si>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</si>
  <si>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</si>
  <si>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</si>
  <si>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</si>
  <si>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</si>
  <si>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</si>
  <si>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</si>
  <si>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</si>
  <si>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</si>
  <si>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</si>
  <si>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</si>
  <si>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</si>
  <si>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</si>
  <si>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</si>
  <si>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</si>
  <si>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</si>
  <si>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</si>
  <si>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</si>
  <si>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</si>
  <si>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</si>
  <si>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</si>
  <si>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</si>
  <si>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</si>
  <si>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</si>
  <si>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</si>
  <si>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</si>
  <si>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</si>
  <si>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</si>
  <si>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</si>
  <si>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</si>
  <si>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</si>
  <si>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</si>
  <si>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</si>
  <si>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</si>
  <si>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</si>
  <si>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</si>
  <si>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</si>
  <si>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</si>
  <si>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</si>
  <si>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</si>
  <si>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</si>
  <si>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</si>
  <si>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</si>
  <si>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</si>
  <si>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</si>
  <si>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</si>
  <si>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</si>
  <si>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</si>
  <si>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</si>
  <si>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</si>
  <si>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</si>
  <si>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</si>
  <si>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</si>
  <si>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</si>
  <si>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</si>
  <si>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</si>
  <si>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</si>
  <si>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</si>
  <si>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</si>
  <si>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</si>
  <si>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</si>
  <si>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</si>
  <si>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</si>
  <si>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</si>
  <si>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</si>
  <si>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</si>
  <si>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</si>
  <si>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</si>
  <si>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</si>
  <si>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</si>
  <si>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</si>
  <si>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</si>
  <si>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</si>
  <si>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</si>
  <si>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</si>
  <si>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</si>
  <si>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</si>
  <si>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</si>
  <si>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</si>
  <si>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</si>
  <si>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</si>
  <si>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</si>
  <si>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</si>
  <si>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</si>
  <si>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</si>
  <si>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</si>
  <si>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</si>
  <si>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</si>
  <si>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</si>
  <si>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</si>
  <si>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</si>
  <si>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</si>
  <si>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</si>
  <si>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</si>
  <si>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</si>
  <si>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</si>
  <si>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</si>
  <si>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</si>
  <si>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</si>
  <si>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</si>
  <si>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</si>
  <si>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</si>
  <si>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</si>
  <si>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</si>
  <si>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</si>
  <si>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</si>
  <si>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</si>
  <si>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</si>
  <si>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</si>
  <si>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</si>
  <si>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</si>
  <si>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</si>
  <si>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</si>
  <si>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</si>
  <si>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</si>
  <si>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</si>
  <si>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</si>
  <si>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</si>
  <si>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</si>
  <si>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</si>
  <si>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</si>
  <si>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</si>
  <si>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</si>
  <si>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</si>
  <si>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</si>
  <si>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</si>
  <si>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</si>
  <si>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</si>
  <si>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</si>
  <si>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</si>
  <si>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</si>
  <si>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</si>
  <si>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</si>
  <si>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</si>
  <si>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</si>
  <si>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</si>
  <si>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</si>
  <si>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</si>
  <si>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</si>
  <si>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</si>
  <si>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</si>
  <si>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</si>
  <si>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</si>
  <si>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</si>
  <si>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</si>
  <si>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</si>
  <si>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</si>
  <si>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</si>
  <si>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</si>
  <si>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</si>
  <si>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</si>
  <si>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</si>
  <si>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</si>
  <si>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</si>
  <si>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</si>
  <si>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</si>
  <si>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</si>
  <si>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</si>
  <si>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</si>
  <si>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</si>
  <si>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</si>
  <si>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</si>
  <si>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</si>
  <si>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</si>
  <si>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</si>
  <si>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</si>
  <si>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</si>
  <si>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</si>
  <si>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</si>
  <si>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</si>
  <si>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</si>
  <si>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</si>
  <si>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</si>
  <si>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</si>
  <si>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</si>
  <si>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</si>
  <si>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</si>
  <si>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</si>
  <si>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</si>
  <si>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</si>
  <si>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</si>
  <si>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</si>
  <si>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</si>
  <si>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</si>
  <si>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</si>
  <si>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</si>
  <si>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</si>
  <si>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</si>
  <si>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</si>
  <si>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</si>
  <si>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</si>
  <si>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</si>
  <si>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</si>
  <si>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</si>
  <si>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</si>
  <si>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</si>
  <si>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</si>
  <si>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</si>
  <si>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</si>
  <si>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</si>
  <si>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</si>
  <si>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</si>
  <si>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</si>
  <si>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</si>
  <si>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</si>
  <si>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</si>
  <si>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</si>
  <si>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</si>
  <si>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</si>
  <si>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</si>
  <si>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</si>
  <si>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</si>
  <si>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</si>
  <si>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</si>
  <si>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</si>
  <si>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</si>
  <si>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</si>
  <si>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</si>
  <si>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</si>
  <si>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</si>
  <si>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</si>
  <si>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</si>
  <si>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</si>
  <si>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</si>
  <si>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</si>
  <si>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</si>
  <si>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</si>
  <si>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</si>
  <si>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</si>
  <si>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</si>
  <si>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</si>
  <si>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</si>
  <si>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</si>
  <si>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</si>
  <si>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</si>
  <si>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</si>
  <si>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</si>
  <si>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</si>
  <si>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</si>
  <si>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</si>
  <si>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</si>
  <si>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</si>
  <si>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</si>
  <si>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</si>
  <si>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</si>
  <si>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</si>
  <si>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</si>
  <si>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</si>
  <si>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</si>
  <si>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</si>
  <si>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</si>
  <si>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</si>
  <si>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</si>
  <si>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</si>
  <si>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</si>
  <si>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</si>
  <si>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</si>
  <si>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</si>
  <si>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</si>
  <si>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</si>
  <si>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</si>
  <si>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</si>
  <si>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</si>
  <si>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</si>
  <si>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</si>
  <si>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</si>
  <si>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</si>
  <si>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</si>
  <si>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</si>
  <si>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</si>
  <si>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</si>
  <si>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</si>
  <si>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</si>
  <si>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</si>
  <si>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</si>
  <si>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</si>
  <si>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</si>
  <si>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</si>
  <si>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</si>
  <si>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</si>
  <si>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</si>
  <si>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</si>
  <si>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</si>
  <si>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</si>
  <si>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</si>
  <si>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</si>
  <si>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</si>
  <si>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</si>
  <si>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</si>
  <si>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</si>
  <si>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</si>
  <si>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</si>
  <si>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</si>
  <si>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</si>
  <si>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</si>
  <si>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</si>
  <si>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</si>
  <si>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</si>
  <si>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</si>
  <si>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</si>
  <si>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</si>
  <si>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</si>
  <si>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</si>
  <si>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</si>
  <si>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</si>
  <si>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</si>
  <si>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</si>
  <si>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</si>
  <si>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</si>
  <si>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</si>
  <si>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</si>
  <si>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</si>
  <si>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</si>
  <si>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</si>
  <si>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</si>
  <si>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</si>
  <si>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</si>
  <si>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</si>
  <si>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</si>
  <si>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</si>
  <si>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</si>
  <si>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</si>
  <si>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</si>
  <si>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</si>
  <si>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</si>
  <si>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</si>
  <si>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</si>
  <si>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</si>
  <si>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</si>
  <si>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</si>
  <si>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</si>
  <si>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</si>
  <si>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</si>
  <si>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</si>
  <si>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</si>
  <si>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</si>
  <si>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</si>
  <si>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</si>
  <si>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</si>
  <si>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</si>
  <si>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</si>
  <si>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</si>
  <si>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</si>
  <si>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</si>
  <si>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</si>
  <si>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</si>
  <si>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</si>
  <si>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</si>
  <si>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</si>
  <si>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</si>
  <si>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</si>
  <si>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</si>
  <si>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</si>
  <si>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</si>
  <si>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</si>
  <si>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</si>
  <si>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</si>
  <si>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</si>
  <si>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</si>
  <si>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</si>
  <si>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</si>
  <si>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</si>
  <si>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</si>
  <si>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</si>
  <si>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</si>
  <si>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</si>
  <si>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</si>
  <si>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</si>
  <si>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</si>
  <si>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</si>
  <si>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</si>
  <si>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</si>
  <si>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</si>
  <si>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</si>
  <si>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</si>
  <si>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</si>
  <si>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</si>
  <si>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</si>
  <si>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</si>
  <si>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</si>
  <si>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</si>
  <si>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</si>
  <si>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</si>
  <si>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</si>
  <si>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</si>
  <si>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</si>
  <si>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</si>
  <si>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</si>
  <si>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</si>
  <si>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</si>
  <si>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</si>
  <si>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</si>
  <si>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</si>
  <si>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</si>
  <si>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</si>
  <si>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</si>
  <si>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</si>
  <si>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</si>
  <si>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</si>
  <si>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</si>
  <si>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</si>
  <si>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</si>
  <si>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</si>
  <si>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</si>
  <si>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</si>
  <si>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</si>
  <si>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</si>
  <si>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</si>
  <si>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</si>
  <si>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</si>
  <si>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</si>
  <si>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</si>
  <si>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</si>
  <si>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</si>
  <si>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</si>
  <si>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</si>
  <si>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</si>
  <si>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</si>
  <si>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</si>
  <si>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</si>
  <si>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</si>
  <si>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</si>
  <si>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</si>
  <si>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</si>
  <si>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</si>
  <si>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</si>
  <si>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</si>
  <si>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</si>
  <si>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</si>
  <si>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</si>
  <si>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</si>
  <si>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</si>
  <si>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</si>
  <si>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</si>
  <si>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</si>
  <si>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</si>
  <si>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</si>
  <si>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</si>
  <si>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</si>
  <si>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</si>
  <si>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</si>
  <si>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</si>
  <si>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</si>
  <si>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</si>
  <si>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</si>
  <si>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</si>
  <si>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</si>
  <si>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</si>
  <si>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</si>
  <si>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</si>
  <si>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</si>
  <si>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</si>
  <si>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</si>
  <si>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</si>
  <si>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</si>
  <si>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</si>
  <si>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</si>
  <si>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</si>
  <si>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</si>
  <si>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</si>
  <si>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</si>
  <si>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</si>
  <si>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</si>
  <si>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</si>
  <si>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</si>
  <si>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</si>
  <si>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</si>
  <si>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</si>
  <si>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</si>
  <si>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</si>
  <si>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</si>
  <si>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</si>
  <si>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</si>
  <si>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</si>
  <si>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</si>
  <si>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</si>
  <si>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</si>
  <si>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</si>
  <si>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</si>
  <si>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</si>
  <si>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</si>
  <si>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</si>
  <si>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</si>
  <si>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</si>
  <si>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</si>
  <si>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</si>
  <si>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</si>
  <si>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</si>
  <si>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</si>
  <si>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</si>
  <si>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</si>
  <si>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</si>
  <si>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</si>
  <si>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</si>
  <si>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</si>
  <si>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</si>
  <si>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</si>
  <si>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</si>
  <si>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</si>
  <si>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</si>
  <si>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</si>
  <si>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</si>
  <si>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</si>
  <si>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</si>
  <si>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</si>
  <si>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</si>
  <si>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</si>
  <si>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</si>
  <si>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</si>
  <si>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</si>
  <si>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</si>
  <si>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</si>
  <si>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</si>
  <si>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</si>
  <si>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</si>
  <si>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</si>
  <si>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</si>
  <si>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</si>
  <si>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</si>
  <si>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</si>
  <si>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</si>
  <si>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</si>
  <si>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</si>
  <si>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</si>
  <si>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</si>
  <si>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</si>
  <si>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</si>
  <si>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</si>
  <si>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</si>
  <si>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</si>
  <si>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</si>
  <si>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</si>
  <si>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</si>
  <si>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</si>
  <si>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</si>
  <si>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</si>
  <si>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</si>
  <si>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</si>
  <si>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</si>
  <si>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</si>
  <si>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</si>
  <si>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</si>
  <si>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</si>
  <si>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</si>
  <si>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</si>
  <si>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</si>
  <si>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</si>
  <si>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</si>
  <si>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</si>
  <si>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</si>
  <si>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</si>
  <si>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</si>
  <si>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</si>
  <si>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</si>
  <si>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</si>
  <si>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</si>
  <si>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</si>
  <si>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</si>
  <si>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</si>
  <si>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</si>
  <si>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</si>
  <si>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</si>
  <si>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</si>
  <si>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</si>
  <si>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</si>
  <si>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</si>
  <si>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</si>
  <si>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</si>
  <si>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</si>
  <si>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</si>
  <si>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</si>
  <si>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</si>
  <si>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</si>
  <si>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</si>
  <si>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</si>
  <si>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</si>
  <si>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</si>
  <si>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</si>
  <si>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</si>
  <si>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</si>
  <si>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</si>
  <si>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</si>
  <si>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</si>
  <si>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</si>
  <si>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</si>
  <si>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</si>
  <si>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</si>
  <si>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</si>
  <si>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</si>
  <si>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</si>
  <si>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</si>
  <si>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</si>
  <si>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</si>
  <si>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</si>
  <si>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</si>
  <si>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</si>
  <si>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</si>
  <si>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</si>
  <si>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</si>
  <si>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</si>
  <si>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</si>
  <si>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</si>
  <si>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</si>
  <si>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</si>
  <si>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</si>
  <si>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</si>
  <si>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</si>
  <si>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</si>
  <si>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</si>
  <si>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</si>
  <si>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</si>
  <si>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</si>
  <si>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</si>
  <si>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</si>
  <si>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</si>
  <si>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</si>
  <si>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</si>
  <si>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</si>
  <si>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</si>
  <si>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</si>
  <si>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</si>
  <si>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</si>
  <si>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</si>
  <si>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</si>
  <si>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</si>
  <si>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</si>
  <si>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</si>
  <si>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</si>
  <si>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</si>
  <si>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</si>
  <si>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</si>
  <si>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</si>
  <si>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</si>
  <si>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</si>
  <si>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</si>
  <si>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</si>
  <si>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</si>
  <si>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</si>
  <si>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</si>
  <si>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</si>
  <si>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</si>
  <si>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</si>
  <si>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</si>
  <si>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</si>
  <si>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</si>
  <si>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</si>
  <si>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</si>
  <si>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</si>
  <si>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</si>
  <si>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</si>
  <si>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</si>
  <si>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</si>
  <si>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</si>
  <si>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</si>
  <si>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</si>
  <si>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</si>
  <si>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</si>
  <si>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</si>
  <si>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</si>
  <si>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</si>
  <si>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</si>
  <si>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</si>
  <si>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</si>
  <si>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</si>
  <si>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</si>
  <si>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</si>
  <si>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</si>
  <si>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</si>
  <si>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</si>
  <si>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</si>
  <si>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</si>
  <si>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</si>
  <si>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</si>
  <si>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</si>
  <si>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</si>
  <si>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</si>
  <si>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</si>
  <si>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</si>
  <si>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</si>
  <si>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</si>
  <si>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</si>
  <si>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</si>
  <si>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</si>
  <si>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</si>
  <si>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</si>
  <si>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</si>
  <si>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</si>
  <si>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</si>
  <si>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</si>
  <si>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</si>
  <si>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</si>
  <si>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</si>
  <si>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</si>
  <si>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</si>
  <si>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</si>
  <si>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</si>
  <si>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</si>
  <si>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</si>
  <si>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</si>
  <si>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</si>
  <si>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</si>
  <si>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</si>
  <si>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</si>
  <si>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</si>
  <si>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</si>
  <si>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</si>
  <si>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</si>
  <si>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</si>
  <si>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</si>
  <si>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</si>
  <si>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</si>
  <si>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</si>
  <si>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</si>
  <si>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</si>
  <si>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</si>
  <si>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</si>
  <si>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</si>
  <si>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</si>
  <si>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</si>
  <si>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</si>
  <si>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</si>
  <si>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</si>
  <si>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</si>
  <si>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</si>
  <si>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</si>
  <si>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</si>
  <si>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</si>
  <si>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</si>
  <si>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</si>
  <si>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</si>
  <si>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</si>
  <si>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</si>
  <si>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</si>
  <si>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</si>
  <si>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</si>
  <si>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</si>
  <si>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</si>
  <si>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</si>
  <si>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</si>
  <si>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</si>
  <si>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</si>
  <si>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</si>
  <si>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</si>
  <si>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</si>
  <si>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</si>
  <si>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</si>
  <si>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</si>
  <si>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</si>
  <si>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</si>
  <si>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</si>
  <si>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</si>
  <si>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</si>
  <si>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</si>
  <si>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</si>
  <si>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</si>
  <si>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</si>
  <si>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</si>
  <si>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</si>
  <si>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</si>
  <si>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</si>
  <si>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</si>
  <si>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</si>
  <si>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</si>
  <si>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</si>
  <si>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</si>
  <si>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</si>
  <si>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</si>
  <si>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</si>
  <si>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</si>
  <si>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</si>
  <si>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</si>
  <si>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</si>
  <si>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</si>
  <si>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</si>
  <si>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</si>
  <si>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</si>
  <si>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</si>
  <si>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</si>
  <si>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</si>
  <si>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</si>
  <si>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</si>
  <si>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</si>
  <si>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</si>
  <si>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</si>
  <si>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</si>
  <si>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</si>
  <si>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</si>
  <si>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</si>
  <si>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</si>
  <si>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</si>
  <si>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</si>
  <si>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</si>
  <si>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</si>
  <si>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</si>
  <si>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</si>
  <si>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</si>
  <si>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</si>
  <si>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</si>
  <si>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</si>
  <si>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</si>
  <si>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</si>
  <si>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</si>
  <si>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</si>
  <si>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</si>
  <si>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</si>
  <si>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</si>
  <si>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</si>
  <si>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</si>
  <si>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</si>
  <si>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</si>
  <si>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</si>
  <si>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</si>
  <si>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</si>
  <si>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</si>
  <si>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</si>
  <si>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</si>
  <si>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</si>
  <si>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</si>
  <si>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</si>
  <si>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</si>
  <si>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</si>
  <si>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</si>
  <si>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</si>
  <si>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</si>
  <si>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</si>
  <si>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</si>
  <si>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</si>
  <si>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</si>
  <si>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</si>
  <si>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</si>
  <si>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</si>
  <si>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</si>
  <si>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</si>
  <si>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</si>
  <si>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</si>
  <si>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</si>
  <si>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</si>
  <si>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</si>
  <si>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</si>
  <si>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</si>
  <si>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</si>
  <si>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</si>
  <si>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</si>
  <si>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</si>
  <si>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</si>
  <si>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</si>
  <si>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</si>
  <si>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</si>
  <si>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</si>
  <si>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</si>
  <si>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</si>
  <si>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</si>
  <si>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</si>
  <si>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</si>
  <si>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</si>
  <si>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</si>
  <si>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</si>
  <si>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</si>
  <si>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</si>
  <si>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</si>
  <si>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</si>
  <si>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</si>
  <si>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</si>
  <si>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</si>
  <si>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</si>
  <si>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</si>
  <si>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</si>
  <si>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</si>
  <si>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</si>
  <si>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</si>
  <si>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</si>
  <si>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</si>
  <si>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</si>
  <si>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</si>
  <si>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</si>
  <si>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</si>
  <si>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</si>
  <si>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</si>
  <si>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</si>
  <si>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</si>
  <si>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</si>
  <si>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</si>
  <si>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</si>
  <si>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</si>
  <si>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</si>
  <si>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</si>
  <si>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</si>
  <si>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</si>
  <si>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</si>
  <si>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</si>
  <si>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</si>
  <si>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</si>
  <si>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</si>
  <si>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</si>
  <si>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</si>
  <si>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</si>
  <si>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</si>
  <si>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</si>
  <si>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</si>
  <si>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</si>
  <si>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</si>
  <si>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</si>
  <si>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</si>
  <si>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</si>
  <si>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</si>
  <si>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</si>
  <si>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</si>
  <si>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</si>
  <si>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</si>
  <si>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</si>
  <si>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</si>
  <si>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</si>
  <si>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</si>
  <si>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</si>
  <si>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</si>
  <si>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</si>
  <si>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</si>
  <si>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</si>
  <si>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</si>
  <si>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</si>
  <si>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</si>
  <si>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</si>
  <si>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</si>
  <si>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</si>
  <si>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</si>
  <si>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</si>
  <si>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</si>
  <si>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</si>
  <si>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</si>
  <si>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</si>
  <si>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</si>
  <si>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</si>
  <si>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</si>
  <si>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</si>
  <si>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</si>
  <si>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</si>
  <si>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</si>
  <si>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</si>
  <si>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</si>
  <si>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</si>
  <si>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</si>
  <si>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</si>
  <si>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</si>
  <si>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</si>
  <si>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</si>
  <si>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</si>
  <si>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</si>
  <si>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</si>
  <si>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</si>
  <si>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</si>
  <si>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</si>
  <si>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</si>
  <si>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</si>
  <si>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</si>
  <si>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</si>
  <si>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</si>
  <si>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</si>
  <si>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</si>
  <si>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</si>
  <si>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</si>
  <si>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</si>
  <si>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</si>
  <si>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</si>
  <si>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</si>
  <si>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</si>
  <si>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</si>
  <si>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</si>
  <si>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</si>
  <si>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</si>
  <si>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</si>
  <si>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</si>
  <si>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</si>
  <si>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</si>
  <si>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</si>
  <si>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</si>
  <si>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</si>
  <si>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</si>
  <si>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</si>
  <si>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</si>
  <si>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</si>
  <si>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</si>
  <si>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</si>
  <si>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</si>
  <si>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</si>
  <si>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</si>
  <si>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</si>
  <si>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</si>
  <si>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</si>
  <si>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</si>
  <si>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</si>
  <si>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</si>
  <si>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</si>
  <si>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</si>
  <si>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</si>
  <si>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</si>
  <si>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</si>
  <si>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</si>
  <si>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</si>
  <si>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</si>
  <si>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</si>
  <si>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</si>
  <si>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</si>
  <si>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</si>
  <si>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</si>
  <si>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</si>
  <si>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</si>
  <si>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</si>
  <si>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</si>
  <si>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</si>
  <si>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</si>
  <si>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</si>
  <si>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</si>
  <si>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</si>
  <si>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</si>
  <si>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</si>
  <si>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</si>
  <si>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</si>
  <si>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</si>
  <si>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</si>
  <si>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</si>
  <si>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</si>
  <si>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</si>
  <si>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</si>
  <si>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</si>
  <si>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</si>
  <si>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</si>
  <si>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</si>
  <si>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</si>
  <si>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</si>
  <si>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</si>
  <si>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</si>
  <si>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</si>
  <si>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</si>
  <si>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</si>
  <si>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</si>
  <si>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</si>
  <si>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</si>
  <si>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</si>
  <si>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</si>
  <si>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</si>
  <si>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</si>
  <si>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</si>
  <si>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</si>
  <si>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</si>
  <si>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</si>
  <si>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</si>
  <si>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</si>
  <si>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</si>
  <si>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</si>
  <si>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</si>
  <si>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</si>
  <si>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</si>
  <si>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</si>
  <si>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</si>
  <si>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</si>
  <si>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</si>
  <si>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</si>
  <si>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</si>
  <si>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</si>
  <si>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</si>
  <si>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</si>
  <si>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</si>
  <si>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</si>
  <si>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</si>
  <si>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</si>
  <si>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</si>
  <si>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</si>
  <si>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</si>
  <si>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</si>
  <si>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</si>
  <si>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</si>
  <si>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</si>
  <si>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</si>
  <si>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</si>
  <si>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</si>
  <si>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</si>
  <si>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</si>
  <si>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</si>
  <si>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</si>
  <si>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</si>
  <si>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</si>
  <si>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</si>
  <si>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</si>
  <si>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</si>
  <si>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</si>
  <si>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</si>
  <si>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</si>
  <si>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</si>
  <si>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</si>
  <si>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</si>
  <si>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</si>
  <si>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</si>
  <si>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</si>
  <si>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</si>
  <si>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</si>
  <si>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</si>
  <si>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</si>
  <si>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</si>
  <si>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</si>
  <si>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</si>
  <si>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</si>
  <si>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</si>
  <si>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</si>
  <si>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</si>
  <si>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</si>
  <si>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</si>
  <si>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</si>
  <si>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</si>
  <si>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</si>
  <si>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</si>
  <si>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</si>
  <si>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</si>
  <si>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</si>
  <si>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</si>
  <si>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</si>
  <si>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</si>
  <si>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</si>
  <si>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</si>
  <si>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</si>
  <si>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</si>
  <si>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</si>
  <si>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</si>
  <si>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</si>
  <si>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</si>
  <si>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</si>
  <si>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</si>
  <si>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</si>
  <si>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</si>
  <si>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</si>
  <si>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</si>
  <si>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</si>
  <si>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</si>
  <si>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</si>
  <si>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</si>
  <si>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</si>
  <si>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</si>
  <si>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</si>
  <si>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</si>
  <si>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</si>
  <si>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</si>
  <si>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</si>
  <si>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</si>
  <si>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</si>
  <si>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</si>
  <si>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</si>
  <si>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</si>
  <si>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</si>
  <si>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</si>
  <si>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</si>
  <si>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</si>
  <si>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</si>
  <si>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</si>
  <si>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</si>
  <si>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</si>
  <si>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</si>
  <si>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</si>
  <si>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</si>
  <si>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</si>
  <si>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</si>
  <si>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</si>
  <si>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</si>
  <si>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</si>
  <si>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</si>
  <si>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</si>
  <si>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</si>
  <si>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</si>
  <si>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</si>
  <si>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</si>
  <si>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</si>
  <si>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</si>
  <si>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</si>
  <si>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</si>
  <si>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</si>
  <si>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</si>
  <si>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</si>
  <si>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</si>
  <si>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</si>
  <si>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</si>
  <si>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</si>
  <si>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</si>
  <si>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</si>
  <si>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</si>
  <si>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</si>
  <si>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</si>
  <si>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</si>
  <si>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</si>
  <si>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</si>
  <si>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</si>
  <si>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</si>
  <si>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</si>
  <si>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</si>
  <si>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</si>
  <si>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</si>
  <si>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</si>
  <si>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</si>
  <si>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</si>
  <si>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</si>
  <si>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</si>
  <si>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</si>
  <si>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</si>
  <si>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</si>
  <si>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</si>
  <si>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</si>
  <si>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</si>
  <si>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</si>
  <si>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</si>
  <si>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</si>
  <si>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</si>
  <si>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</si>
  <si>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</si>
  <si>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</si>
  <si>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</si>
  <si>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</si>
  <si>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</si>
  <si>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</si>
  <si>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</si>
  <si>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</si>
  <si>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</si>
  <si>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</si>
  <si>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</si>
  <si>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</si>
  <si>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</si>
  <si>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</si>
  <si>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</si>
  <si>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</si>
  <si>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</si>
  <si>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</si>
  <si>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</si>
  <si>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</si>
  <si>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</si>
  <si>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</si>
  <si>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</si>
  <si>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</si>
  <si>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</si>
  <si>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</si>
  <si>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</si>
  <si>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</si>
  <si>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</si>
  <si>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</si>
  <si>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</si>
  <si>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</si>
  <si>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</si>
  <si>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</si>
  <si>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</si>
  <si>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</si>
  <si>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</si>
  <si>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</si>
  <si>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</si>
  <si>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</si>
  <si>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</si>
  <si>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</si>
  <si>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</si>
  <si>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</si>
  <si>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</si>
  <si>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</si>
  <si>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</si>
  <si>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</si>
  <si>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</si>
  <si>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</si>
  <si>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</si>
  <si>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</si>
  <si>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</si>
  <si>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</si>
  <si>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</si>
  <si>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</si>
  <si>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</si>
  <si>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</si>
  <si>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</si>
  <si>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</si>
  <si>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</si>
  <si>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</si>
  <si>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</si>
  <si>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</si>
  <si>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</si>
  <si>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</si>
  <si>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</si>
  <si>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</si>
  <si>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</si>
  <si>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</si>
  <si>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</si>
  <si>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</si>
  <si>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</si>
  <si>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</si>
  <si>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</si>
  <si>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</si>
  <si>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</si>
  <si>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</si>
  <si>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</si>
  <si>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</si>
  <si>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</si>
  <si>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</si>
  <si>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</si>
  <si>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</si>
  <si>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</si>
  <si>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</si>
  <si>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</si>
  <si>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</si>
  <si>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</si>
  <si>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</si>
  <si>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</si>
  <si>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</si>
  <si>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</si>
  <si>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</si>
  <si>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</si>
  <si>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</si>
  <si>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</si>
  <si>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</si>
  <si>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</si>
  <si>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</si>
  <si>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</si>
  <si>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</si>
  <si>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</si>
  <si>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</si>
  <si>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</si>
  <si>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</si>
  <si>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</si>
  <si>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</si>
  <si>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</si>
  <si>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</si>
  <si>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</si>
  <si>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</si>
  <si>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</si>
  <si>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</si>
  <si>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</si>
  <si>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</si>
  <si>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</si>
  <si>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</si>
  <si>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</si>
  <si>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</si>
  <si>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</si>
  <si>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</si>
  <si>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</si>
  <si>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</si>
  <si>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</si>
  <si>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</si>
  <si>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</si>
  <si>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</si>
  <si>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</si>
  <si>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</si>
  <si>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</si>
  <si>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</si>
  <si>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</si>
  <si>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</si>
  <si>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</si>
  <si>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</si>
  <si>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</si>
  <si>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</si>
  <si>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</si>
  <si>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</si>
  <si>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</si>
  <si>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</si>
  <si>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</si>
  <si>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</si>
  <si>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</si>
  <si>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</si>
  <si>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</si>
  <si>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</si>
  <si>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</si>
  <si>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</si>
  <si>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</si>
  <si>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</si>
  <si>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</si>
  <si>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</si>
  <si>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</si>
  <si>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</si>
  <si>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</si>
  <si>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</si>
  <si>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</si>
  <si>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</si>
  <si>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</si>
  <si>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</si>
  <si>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</si>
  <si>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</si>
  <si>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</si>
  <si>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</si>
  <si>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</si>
  <si>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</si>
  <si>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</si>
  <si>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</si>
  <si>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</si>
  <si>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</si>
  <si>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</si>
  <si>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</si>
  <si>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</si>
  <si>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</si>
  <si>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</si>
  <si>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</si>
  <si>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</si>
  <si>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</si>
  <si>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</si>
  <si>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</si>
  <si>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</si>
  <si>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</si>
  <si>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</si>
  <si>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</si>
  <si>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</si>
  <si>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</si>
  <si>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</si>
  <si>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</si>
  <si>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</si>
  <si>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</si>
  <si>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</si>
  <si>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</si>
  <si>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</si>
  <si>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</si>
  <si>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</si>
  <si>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</si>
  <si>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</si>
  <si>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</si>
  <si>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</si>
  <si>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</si>
  <si>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</si>
  <si>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</si>
  <si>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</si>
  <si>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</si>
  <si>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</si>
  <si>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</si>
  <si>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</si>
  <si>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</si>
  <si>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</si>
  <si>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</si>
  <si>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</si>
  <si>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</si>
  <si>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</si>
  <si>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</si>
  <si>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</si>
  <si>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</si>
  <si>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</si>
  <si>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</si>
  <si>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</si>
  <si>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</si>
  <si>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</si>
  <si>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</si>
  <si>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</si>
  <si>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</si>
  <si>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</si>
  <si>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</si>
  <si>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</si>
  <si>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</si>
  <si>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</si>
  <si>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</si>
  <si>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</si>
  <si>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</si>
  <si>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</si>
  <si>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</si>
  <si>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</si>
  <si>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</si>
  <si>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</si>
  <si>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</si>
  <si>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</si>
  <si>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</si>
  <si>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</si>
  <si>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</si>
  <si>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</si>
  <si>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</si>
  <si>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</si>
  <si>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</si>
  <si>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</si>
  <si>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</si>
  <si>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</si>
  <si>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</si>
  <si>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</si>
  <si>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</si>
  <si>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</si>
  <si>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</si>
  <si>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</si>
  <si>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</si>
  <si>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</si>
  <si>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</si>
  <si>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</si>
  <si>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</si>
  <si>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</si>
  <si>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</si>
  <si>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</si>
  <si>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</si>
  <si>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</si>
  <si>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</si>
  <si>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</si>
  <si>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</si>
  <si>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</si>
  <si>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</si>
  <si>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</si>
  <si>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</si>
  <si>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</si>
  <si>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</si>
  <si>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</si>
  <si>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</si>
  <si>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</si>
  <si>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</si>
  <si>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</si>
  <si>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</si>
  <si>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</si>
  <si>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</si>
  <si>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</si>
  <si>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</si>
  <si>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</si>
  <si>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</si>
  <si>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</si>
  <si>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</si>
  <si>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</si>
  <si>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</si>
  <si>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</si>
  <si>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</si>
  <si>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</si>
  <si>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</si>
  <si>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</si>
  <si>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</si>
  <si>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</si>
  <si>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</si>
  <si>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</si>
  <si>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</si>
  <si>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</si>
  <si>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</si>
  <si>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</si>
  <si>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</si>
  <si>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</si>
  <si>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</si>
  <si>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</si>
  <si>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</si>
  <si>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</si>
  <si>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</si>
  <si>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</si>
  <si>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</si>
  <si>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</si>
  <si>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</si>
  <si>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</si>
  <si>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</si>
  <si>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</si>
  <si>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</si>
  <si>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</si>
  <si>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</si>
  <si>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</si>
  <si>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</si>
  <si>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</si>
  <si>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</si>
  <si>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</si>
  <si>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</si>
  <si>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</si>
  <si>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</si>
  <si>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</si>
  <si>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</si>
  <si>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</si>
  <si>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</si>
  <si>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</si>
  <si>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</si>
  <si>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</si>
  <si>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</si>
  <si>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</si>
  <si>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</si>
  <si>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</si>
  <si>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</si>
  <si>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</si>
  <si>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</si>
  <si>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</si>
  <si>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</si>
  <si>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</si>
  <si>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</si>
  <si>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</si>
  <si>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</si>
  <si>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</si>
  <si>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</si>
  <si>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</si>
  <si>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</si>
  <si>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</si>
  <si>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</si>
  <si>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</si>
  <si>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</si>
  <si>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</si>
  <si>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</si>
  <si>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</si>
  <si>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</si>
  <si>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</si>
  <si>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</si>
  <si>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</si>
  <si>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</si>
  <si>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</si>
  <si>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</si>
  <si>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</si>
  <si>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</si>
  <si>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</si>
  <si>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</si>
  <si>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</si>
  <si>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</si>
  <si>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</si>
  <si>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</si>
  <si>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</si>
  <si>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</si>
  <si>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</si>
  <si>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</si>
  <si>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</si>
  <si>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</si>
  <si>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</si>
  <si>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</si>
  <si>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</si>
  <si>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</si>
  <si>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</si>
  <si>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</si>
  <si>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</si>
  <si>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</si>
  <si>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</si>
  <si>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</si>
  <si>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</si>
  <si>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</si>
  <si>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</si>
  <si>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</si>
  <si>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</si>
  <si>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</si>
  <si>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</si>
  <si>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</si>
  <si>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</si>
  <si>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</si>
  <si>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</si>
  <si>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</si>
  <si>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</si>
  <si>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</si>
  <si>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</si>
  <si>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</si>
  <si>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</si>
  <si>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</si>
  <si>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</si>
  <si>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</si>
  <si>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</si>
  <si>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</si>
  <si>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</si>
  <si>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</si>
  <si>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</si>
  <si>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</si>
  <si>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</si>
  <si>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</si>
  <si>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</si>
  <si>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</si>
  <si>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</si>
  <si>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</si>
  <si>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</si>
  <si>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</si>
  <si>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</si>
  <si>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</si>
  <si>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</si>
  <si>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</si>
  <si>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</si>
  <si>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</si>
  <si>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</si>
  <si>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</si>
  <si>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</si>
  <si>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</si>
  <si>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</si>
  <si>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</si>
  <si>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</si>
  <si>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</si>
  <si>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</si>
  <si>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</si>
  <si>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</si>
  <si>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</si>
  <si>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</si>
  <si>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</si>
  <si>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</si>
  <si>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</si>
  <si>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</si>
  <si>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</si>
  <si>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</si>
  <si>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</si>
  <si>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</si>
  <si>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</si>
  <si>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</si>
  <si>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</si>
  <si>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</si>
  <si>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</si>
  <si>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</si>
  <si>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</si>
  <si>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</si>
  <si>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</si>
  <si>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</si>
  <si>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</si>
  <si>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</si>
  <si>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</si>
  <si>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</si>
  <si>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</si>
  <si>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</si>
  <si>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</si>
  <si>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</si>
  <si>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</si>
  <si>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</si>
  <si>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</si>
  <si>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</si>
  <si>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</si>
  <si>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</si>
  <si>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</si>
  <si>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</si>
  <si>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</si>
  <si>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</si>
  <si>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</si>
  <si>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</si>
  <si>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</si>
  <si>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</si>
  <si>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</si>
  <si>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</si>
  <si>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</si>
  <si>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</si>
  <si>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</si>
  <si>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</si>
  <si>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</si>
  <si>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</si>
  <si>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</si>
  <si>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</si>
  <si>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</si>
  <si>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</si>
  <si>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</si>
  <si>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</si>
  <si>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</si>
  <si>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</si>
  <si>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</si>
  <si>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</si>
  <si>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</si>
  <si>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</si>
  <si>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</si>
  <si>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</si>
  <si>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</si>
  <si>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</si>
  <si>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</si>
  <si>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</si>
  <si>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</si>
  <si>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</si>
  <si>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</si>
  <si>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</si>
  <si>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</si>
  <si>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</si>
  <si>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</si>
  <si>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</si>
  <si>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</si>
  <si>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</si>
  <si>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</si>
  <si>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</si>
  <si>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</si>
  <si>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</si>
  <si>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</si>
  <si>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</si>
  <si>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</si>
  <si>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</si>
  <si>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</si>
  <si>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</si>
  <si>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</si>
  <si>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</si>
  <si>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</si>
  <si>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</si>
  <si>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</si>
  <si>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</si>
  <si>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</si>
  <si>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</si>
  <si>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</si>
  <si>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</si>
  <si>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</si>
  <si>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</si>
  <si>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</si>
  <si>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</si>
  <si>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</si>
  <si>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</si>
  <si>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</si>
  <si>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</si>
  <si>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</si>
  <si>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</si>
  <si>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</si>
  <si>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</si>
  <si>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</si>
  <si>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</si>
  <si>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</si>
  <si>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</si>
  <si>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</si>
  <si>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</si>
  <si>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</si>
  <si>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</si>
  <si>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</si>
  <si>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</si>
  <si>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</si>
  <si>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</si>
  <si>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</si>
  <si>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</si>
  <si>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</si>
  <si>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</si>
  <si>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</si>
  <si>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</si>
  <si>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</si>
  <si>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</si>
  <si>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</si>
  <si>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</si>
  <si>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</si>
  <si>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</si>
  <si>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</si>
  <si>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</si>
  <si>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</si>
  <si>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</si>
  <si>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</si>
  <si>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</si>
  <si>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</si>
  <si>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</si>
  <si>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</si>
  <si>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</si>
  <si>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</si>
  <si>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</si>
  <si>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</si>
  <si>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</si>
  <si>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</si>
  <si>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</si>
  <si>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</si>
  <si>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</si>
  <si>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</si>
  <si>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</si>
  <si>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</si>
  <si>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</si>
  <si>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</si>
  <si>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</si>
  <si>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</si>
  <si>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</si>
  <si>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</si>
  <si>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</si>
  <si>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</si>
  <si>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</si>
  <si>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</si>
  <si>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</si>
  <si>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</si>
  <si>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</si>
  <si>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</si>
  <si>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</si>
  <si>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</si>
  <si>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</si>
  <si>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</si>
  <si>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</si>
  <si>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</si>
  <si>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</si>
  <si>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</si>
  <si>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</si>
  <si>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</si>
  <si>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</si>
  <si>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</si>
  <si>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</si>
  <si>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</si>
  <si>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</si>
  <si>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</si>
  <si>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</si>
  <si>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</si>
  <si>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</si>
  <si>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</si>
  <si>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</si>
  <si>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</si>
  <si>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</si>
  <si>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</si>
  <si>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</si>
  <si>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</si>
  <si>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</si>
  <si>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</si>
  <si>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</si>
  <si>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</si>
  <si>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</si>
  <si>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</si>
  <si>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</si>
  <si>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</si>
  <si>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</si>
  <si>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</si>
  <si>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</si>
  <si>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</si>
  <si>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</si>
  <si>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</si>
  <si>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</si>
  <si>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</si>
  <si>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</si>
  <si>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</si>
  <si>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</si>
  <si>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</si>
  <si>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</si>
  <si>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</si>
  <si>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</si>
  <si>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</si>
  <si>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</si>
  <si>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</si>
  <si>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</si>
  <si>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</si>
  <si>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</si>
  <si>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</si>
  <si>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</si>
  <si>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</si>
  <si>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</si>
  <si>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</si>
  <si>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</si>
  <si>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</si>
  <si>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</si>
  <si>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</si>
  <si>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</si>
  <si>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</si>
  <si>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</si>
  <si>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</si>
  <si>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</si>
  <si>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</si>
  <si>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</si>
  <si>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</si>
  <si>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</si>
  <si>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</si>
  <si>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</si>
  <si>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</si>
  <si>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</si>
  <si>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</si>
  <si>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</si>
  <si>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</si>
  <si>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</si>
  <si>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</si>
  <si>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</si>
  <si>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</si>
  <si>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</si>
  <si>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</si>
  <si>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</si>
  <si>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</si>
  <si>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</si>
  <si>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</si>
  <si>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</si>
  <si>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</si>
  <si>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</si>
  <si>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</si>
  <si>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</si>
  <si>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</si>
  <si>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</si>
  <si>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</si>
  <si>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</si>
  <si>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</si>
  <si>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</si>
  <si>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</si>
  <si>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</si>
  <si>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</si>
  <si>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</si>
  <si>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</si>
  <si>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</si>
  <si>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</si>
  <si>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</si>
  <si>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</si>
  <si>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</si>
  <si>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</si>
  <si>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</si>
  <si>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</si>
  <si>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</si>
  <si>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</si>
  <si>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</si>
  <si>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</si>
  <si>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</si>
  <si>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</si>
  <si>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</si>
  <si>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</si>
  <si>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</si>
  <si>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</si>
  <si>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</si>
  <si>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</si>
  <si>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</si>
  <si>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</si>
  <si>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</si>
  <si>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</si>
  <si>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</si>
  <si>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</si>
  <si>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</si>
  <si>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</si>
  <si>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</si>
  <si>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</si>
  <si>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</si>
  <si>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</si>
  <si>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</si>
  <si>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</si>
  <si>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</si>
  <si>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</si>
  <si>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</si>
  <si>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</si>
  <si>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</si>
  <si>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</si>
  <si>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</si>
  <si>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</si>
  <si>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</si>
  <si>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</si>
  <si>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</si>
  <si>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</si>
  <si>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</si>
  <si>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</si>
  <si>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</si>
  <si>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</si>
  <si>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</si>
  <si>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</si>
  <si>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</si>
  <si>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</si>
  <si>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</si>
  <si>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</si>
  <si>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</si>
  <si>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</si>
  <si>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</si>
  <si>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</si>
  <si>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</si>
  <si>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</si>
  <si>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</si>
  <si>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</si>
  <si>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</si>
  <si>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</si>
  <si>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</si>
  <si>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</si>
  <si>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</si>
  <si>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</si>
  <si>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</si>
  <si>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</si>
  <si>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</si>
  <si>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</si>
  <si>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</si>
  <si>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</si>
  <si>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</si>
  <si>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</si>
  <si>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</si>
  <si>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</si>
  <si>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</si>
  <si>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</si>
  <si>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</si>
  <si>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</si>
  <si>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</si>
  <si>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</si>
  <si>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</si>
  <si>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</si>
  <si>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</si>
  <si>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</si>
  <si>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</si>
  <si>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</si>
  <si>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</si>
  <si>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</si>
  <si>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</si>
  <si>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</si>
  <si>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</si>
  <si>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</si>
  <si>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</si>
  <si>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</si>
  <si>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</si>
  <si>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</si>
  <si>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</si>
  <si>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</si>
  <si>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</si>
  <si>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</si>
  <si>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</si>
  <si>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</si>
  <si>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</si>
  <si>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</si>
  <si>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</si>
  <si>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</si>
  <si>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</si>
  <si>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</si>
  <si>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</si>
  <si>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</si>
  <si>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</si>
  <si>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</si>
  <si>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</si>
  <si>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</si>
  <si>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</si>
  <si>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</si>
  <si>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</si>
  <si>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</si>
  <si>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</si>
  <si>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</si>
  <si>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</si>
  <si>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</si>
  <si>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</si>
  <si>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</si>
  <si>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</si>
  <si>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</si>
  <si>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</si>
  <si>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</si>
  <si>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</si>
  <si>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</si>
  <si>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</si>
  <si>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</si>
  <si>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</si>
  <si>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</si>
  <si>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</si>
  <si>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</si>
  <si>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</si>
  <si>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</si>
  <si>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</si>
  <si>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</si>
  <si>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</si>
  <si>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</si>
  <si>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</si>
  <si>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</si>
  <si>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</si>
  <si>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</si>
  <si>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</si>
  <si>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</si>
  <si>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</si>
  <si>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</si>
  <si>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</si>
  <si>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</si>
  <si>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</si>
  <si>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</si>
  <si>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</si>
  <si>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</si>
  <si>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</si>
  <si>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</si>
  <si>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</si>
  <si>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</si>
  <si>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</si>
  <si>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</si>
  <si>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</si>
  <si>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</si>
  <si>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</si>
  <si>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</si>
  <si>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</si>
  <si>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</si>
  <si>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</si>
  <si>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</si>
  <si>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</si>
  <si>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</si>
  <si>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</si>
  <si>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</si>
  <si>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</si>
  <si>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</si>
  <si>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</si>
  <si>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</si>
  <si>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</si>
  <si>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</si>
  <si>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</si>
  <si>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</si>
  <si>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</si>
  <si>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</si>
  <si>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</si>
  <si>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</si>
  <si>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</si>
  <si>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</si>
  <si>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</si>
  <si>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</si>
  <si>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</si>
  <si>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</si>
  <si>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</si>
  <si>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</si>
  <si>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</si>
  <si>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</si>
  <si>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</si>
  <si>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</si>
  <si>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</si>
  <si>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</si>
  <si>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</si>
  <si>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</si>
  <si>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</si>
  <si>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</si>
  <si>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</si>
  <si>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</si>
  <si>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</si>
  <si>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</si>
  <si>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</si>
  <si>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</si>
  <si>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</si>
  <si>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</si>
  <si>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</si>
  <si>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</si>
  <si>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</si>
  <si>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</si>
  <si>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</si>
  <si>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</si>
  <si>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</si>
  <si>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</si>
  <si>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</si>
  <si>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</si>
  <si>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</si>
  <si>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</si>
  <si>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</si>
  <si>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</si>
  <si>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</si>
  <si>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</si>
  <si>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</si>
  <si>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</si>
  <si>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</si>
  <si>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</si>
  <si>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</si>
  <si>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</si>
  <si>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</si>
  <si>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</si>
  <si>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</si>
  <si>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</si>
  <si>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</si>
  <si>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</si>
  <si>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</si>
  <si>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</si>
  <si>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</si>
  <si>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</si>
  <si>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</si>
  <si>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</si>
  <si>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</si>
  <si>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</si>
  <si>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</si>
  <si>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</si>
  <si>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</si>
  <si>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</si>
  <si>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</si>
  <si>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</si>
  <si>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</si>
  <si>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</si>
  <si>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</si>
  <si>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</si>
  <si>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</si>
  <si>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</si>
  <si>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</si>
  <si>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</si>
  <si>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</si>
  <si>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</si>
  <si>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</si>
  <si>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</si>
  <si>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</si>
  <si>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</si>
  <si>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</si>
  <si>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</si>
  <si>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</si>
  <si>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</si>
  <si>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</si>
  <si>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</si>
  <si>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</si>
  <si>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</si>
  <si>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</si>
  <si>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</si>
  <si>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</si>
  <si>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</si>
  <si>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</si>
  <si>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</si>
  <si>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</si>
  <si>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</si>
  <si>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</si>
  <si>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</si>
  <si>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</si>
  <si>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</si>
  <si>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</si>
  <si>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</si>
  <si>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</si>
  <si>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</si>
  <si>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</si>
  <si>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</si>
  <si>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</si>
  <si>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</si>
  <si>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</si>
  <si>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</si>
  <si>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</si>
  <si>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</si>
  <si>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</si>
  <si>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</si>
  <si>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</si>
  <si>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</si>
  <si>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</si>
  <si>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</si>
  <si>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</si>
  <si>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</si>
  <si>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</si>
  <si>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</si>
  <si>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</si>
  <si>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</si>
  <si>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</si>
  <si>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</si>
  <si>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</si>
  <si>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</si>
  <si>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</si>
  <si>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</si>
  <si>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</si>
  <si>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</si>
  <si>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</si>
  <si>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</si>
  <si>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</si>
  <si>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</si>
  <si>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</si>
  <si>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</si>
  <si>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</si>
  <si>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</si>
  <si>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</si>
  <si>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</si>
  <si>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</si>
  <si>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</si>
  <si>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</si>
  <si>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</si>
  <si>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</si>
  <si>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</si>
  <si>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</si>
  <si>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</si>
  <si>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</si>
  <si>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</si>
  <si>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</si>
  <si>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</si>
  <si>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</si>
  <si>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</si>
  <si>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</si>
  <si>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</si>
  <si>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</si>
  <si>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</si>
  <si>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</si>
  <si>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</si>
  <si>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</si>
  <si>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</si>
  <si>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</si>
  <si>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</si>
  <si>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</si>
  <si>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</si>
  <si>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</si>
  <si>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</si>
  <si>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</si>
  <si>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</si>
  <si>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</si>
  <si>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</si>
  <si>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</si>
  <si>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</si>
  <si>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</si>
  <si>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</si>
  <si>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</si>
  <si>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</si>
  <si>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</si>
  <si>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</si>
  <si>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</si>
  <si>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</si>
  <si>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</si>
  <si>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</si>
  <si>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</si>
  <si>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</si>
  <si>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</si>
  <si>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</si>
  <si>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</si>
  <si>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</si>
  <si>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</si>
  <si>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</si>
  <si>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</si>
  <si>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</si>
  <si>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</si>
  <si>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</si>
  <si>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</si>
  <si>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</si>
  <si>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</si>
  <si>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</si>
  <si>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</si>
  <si>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</si>
  <si>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</si>
  <si>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</si>
  <si>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</si>
  <si>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</si>
  <si>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</si>
  <si>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</si>
  <si>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</si>
  <si>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</si>
  <si>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</si>
  <si>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</si>
  <si>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</si>
  <si>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</si>
  <si>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</si>
  <si>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</si>
  <si>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</si>
  <si>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</si>
  <si>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</si>
  <si>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</si>
  <si>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</si>
  <si>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</si>
  <si>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</si>
  <si>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</si>
  <si>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</si>
  <si>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</si>
  <si>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</si>
  <si>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</si>
  <si>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</si>
  <si>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</si>
  <si>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</si>
  <si>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</si>
  <si>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</si>
  <si>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</si>
  <si>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</si>
  <si>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</si>
  <si>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</si>
  <si>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</si>
  <si>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</si>
  <si>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</si>
  <si>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</si>
  <si>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</si>
  <si>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</si>
  <si>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</si>
  <si>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</si>
  <si>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</si>
  <si>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</si>
  <si>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</si>
  <si>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</si>
  <si>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</si>
  <si>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</si>
  <si>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</si>
  <si>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</si>
  <si>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</si>
  <si>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</si>
  <si>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</si>
  <si>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</si>
  <si>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</si>
  <si>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</si>
  <si>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</si>
  <si>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</si>
  <si>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</si>
  <si>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</si>
  <si>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</si>
  <si>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</si>
  <si>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</si>
  <si>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</si>
  <si>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</si>
  <si>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</si>
  <si>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</si>
  <si>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</si>
  <si>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</si>
  <si>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</si>
  <si>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</si>
  <si>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</si>
  <si>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</si>
  <si>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</si>
  <si>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</si>
  <si>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</si>
  <si>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</si>
  <si>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</si>
  <si>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</si>
  <si>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</si>
  <si>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</si>
  <si>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</si>
  <si>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</si>
  <si>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</si>
  <si>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</si>
  <si>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</si>
  <si>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</si>
  <si>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</si>
  <si>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</si>
  <si>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</si>
  <si>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</si>
  <si>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</si>
  <si>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</si>
  <si>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</si>
  <si>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</si>
  <si>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</si>
  <si>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</si>
  <si>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</si>
  <si>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</si>
  <si>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</si>
  <si>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</si>
  <si>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</si>
  <si>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</si>
  <si>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</si>
  <si>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</si>
  <si>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</si>
  <si>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</si>
  <si>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</si>
  <si>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</si>
  <si>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</si>
  <si>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</si>
  <si>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</si>
  <si>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</si>
  <si>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</si>
  <si>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</si>
  <si>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</si>
  <si>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</si>
  <si>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</si>
  <si>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</si>
  <si>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</si>
  <si>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</si>
  <si>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</si>
  <si>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</si>
  <si>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</si>
  <si>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</si>
  <si>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</si>
  <si>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</si>
  <si>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</si>
  <si>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</si>
  <si>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</si>
  <si>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</si>
  <si>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</si>
  <si>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</si>
  <si>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</si>
  <si>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</si>
  <si>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</si>
  <si>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</si>
  <si>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</si>
  <si>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</si>
  <si>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</si>
  <si>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</si>
  <si>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</si>
  <si>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</si>
  <si>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</si>
  <si>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</si>
  <si>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</si>
  <si>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</si>
  <si>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</si>
  <si>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</si>
  <si>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</si>
  <si>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</si>
  <si>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</si>
  <si>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</si>
  <si>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</si>
  <si>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</si>
  <si>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</si>
  <si>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</si>
  <si>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</si>
  <si>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</si>
  <si>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</si>
  <si>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</si>
  <si>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</si>
  <si>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</si>
  <si>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</si>
  <si>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</si>
  <si>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</si>
  <si>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</si>
  <si>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</si>
  <si>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</si>
  <si>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</si>
  <si>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</si>
  <si>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</si>
  <si>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</si>
  <si>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</si>
  <si>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</si>
  <si>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</si>
  <si>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</si>
  <si>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</si>
  <si>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</si>
  <si>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</si>
  <si>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</si>
  <si>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</si>
  <si>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</si>
  <si>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</si>
  <si>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</si>
  <si>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</si>
  <si>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</si>
  <si>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</si>
  <si>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</si>
  <si>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</si>
  <si>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</si>
  <si>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</si>
  <si>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</si>
  <si>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</si>
  <si>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</si>
  <si>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</si>
  <si>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</si>
  <si>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</si>
  <si>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</si>
  <si>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</si>
  <si>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</si>
  <si>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</si>
  <si>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</si>
  <si>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</si>
  <si>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</si>
  <si>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</si>
  <si>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</si>
  <si>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</si>
  <si>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</si>
  <si>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</si>
  <si>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</si>
  <si>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</si>
  <si>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</si>
  <si>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</si>
  <si>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</si>
  <si>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</si>
  <si>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</si>
  <si>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</si>
  <si>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</si>
  <si>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</si>
  <si>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</si>
  <si>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</si>
  <si>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</si>
  <si>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</si>
  <si>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</si>
  <si>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</si>
  <si>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</si>
  <si>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</si>
  <si>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</si>
  <si>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</si>
  <si>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</si>
  <si>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</si>
  <si>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</si>
  <si>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</si>
  <si>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</si>
  <si>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</si>
  <si>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</si>
  <si>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</si>
  <si>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</si>
  <si>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</si>
  <si>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</si>
  <si>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</si>
  <si>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</si>
  <si>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</si>
  <si>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</si>
  <si>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</si>
  <si>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</si>
  <si>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</si>
  <si>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</si>
  <si>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</si>
  <si>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</si>
  <si>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</si>
  <si>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</si>
  <si>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</si>
  <si>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</si>
  <si>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</si>
  <si>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</si>
  <si>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</si>
  <si>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</si>
  <si>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</si>
  <si>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</si>
  <si>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</si>
  <si>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</si>
  <si>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</si>
  <si>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</si>
  <si>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</si>
  <si>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</si>
  <si>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</si>
  <si>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</si>
  <si>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</si>
  <si>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</si>
  <si>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</si>
  <si>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</si>
  <si>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</si>
  <si>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</si>
  <si>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</si>
  <si>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</si>
  <si>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</si>
  <si>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</si>
  <si>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</si>
  <si>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</si>
  <si>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</si>
  <si>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</si>
  <si>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</si>
  <si>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</si>
  <si>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</si>
  <si>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</si>
  <si>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</si>
  <si>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</si>
  <si>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</si>
  <si>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</si>
  <si>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</si>
  <si>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</si>
  <si>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</si>
  <si>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</si>
  <si>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</si>
  <si>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</si>
  <si>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</si>
  <si>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</si>
  <si>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</si>
  <si>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</si>
  <si>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</si>
  <si>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</si>
  <si>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</si>
  <si>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</si>
  <si>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</si>
  <si>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</si>
  <si>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</si>
  <si>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</si>
  <si>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</si>
  <si>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</si>
  <si>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</si>
  <si>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</si>
  <si>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</si>
  <si>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</si>
  <si>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</si>
  <si>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</si>
  <si>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</si>
  <si>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</si>
  <si>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</si>
  <si>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</si>
  <si>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</si>
  <si>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</si>
  <si>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</si>
  <si>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</si>
  <si>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</si>
  <si>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</si>
  <si>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</si>
  <si>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</si>
  <si>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</si>
  <si>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</si>
  <si>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</si>
  <si>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</si>
  <si>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</si>
  <si>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</si>
  <si>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</si>
  <si>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</si>
  <si>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</si>
  <si>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</si>
  <si>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</si>
  <si>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</si>
  <si>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</si>
  <si>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</si>
  <si>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</si>
  <si>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</si>
  <si>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</si>
  <si>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</si>
  <si>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</si>
  <si>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</si>
  <si>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</si>
  <si>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</si>
  <si>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</si>
  <si>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</si>
  <si>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</si>
  <si>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</si>
  <si>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</si>
  <si>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</si>
  <si>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</si>
  <si>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</si>
  <si>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</si>
  <si>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</si>
  <si>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</si>
  <si>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</si>
  <si>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</si>
  <si>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</si>
  <si>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</si>
  <si>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</si>
  <si>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</si>
  <si>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</si>
  <si>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</si>
  <si>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</si>
  <si>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</si>
  <si>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</si>
  <si>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</si>
  <si>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</si>
  <si>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</si>
  <si>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</si>
  <si>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</si>
  <si>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</si>
  <si>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</si>
  <si>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</si>
  <si>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</si>
  <si>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</si>
  <si>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</si>
  <si>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</si>
  <si>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</si>
  <si>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</si>
  <si>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</si>
  <si>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</si>
  <si>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</si>
  <si>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</si>
  <si>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</si>
  <si>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</si>
  <si>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</si>
  <si>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</si>
  <si>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</si>
  <si>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</si>
  <si>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</si>
  <si>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</si>
  <si>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</si>
  <si>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</si>
  <si>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</si>
  <si>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</si>
  <si>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</si>
  <si>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</si>
  <si>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</si>
  <si>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</si>
  <si>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</si>
  <si>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</si>
  <si>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</si>
  <si>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</si>
  <si>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</si>
  <si>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</si>
  <si>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</si>
  <si>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</si>
  <si>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</si>
  <si>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</si>
  <si>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</si>
  <si>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</si>
  <si>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</si>
  <si>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</si>
  <si>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</si>
  <si>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</si>
  <si>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</si>
  <si>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</si>
  <si>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</si>
  <si>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</si>
  <si>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</si>
  <si>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</si>
  <si>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</si>
  <si>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</si>
  <si>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</si>
  <si>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</si>
  <si>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</si>
  <si>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</si>
  <si>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</si>
  <si>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</si>
  <si>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</si>
  <si>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</si>
  <si>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</si>
  <si>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</si>
  <si>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</si>
  <si>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</si>
  <si>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</si>
  <si>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</si>
  <si>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</si>
  <si>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</si>
  <si>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</si>
  <si>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</si>
  <si>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</si>
  <si>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</si>
  <si>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</si>
  <si>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</si>
  <si>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</si>
  <si>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</si>
  <si>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</si>
  <si>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</si>
  <si>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</si>
  <si>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</si>
  <si>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</si>
  <si>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</si>
  <si>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</si>
  <si>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</si>
  <si>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</si>
  <si>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</si>
  <si>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</si>
  <si>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</si>
  <si>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</si>
  <si>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</si>
  <si>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</si>
  <si>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</si>
  <si>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</si>
  <si>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</si>
  <si>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</si>
  <si>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</si>
  <si>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</si>
  <si>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</si>
  <si>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</si>
  <si>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</si>
  <si>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</si>
  <si>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</si>
  <si>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</si>
  <si>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</si>
  <si>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</si>
  <si>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</si>
  <si>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</si>
  <si>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</si>
  <si>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</si>
  <si>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</si>
  <si>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</si>
  <si>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</si>
  <si>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</si>
  <si>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</si>
  <si>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</si>
  <si>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</si>
  <si>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</si>
  <si>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</si>
  <si>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</si>
  <si>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</si>
  <si>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</si>
  <si>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</si>
  <si>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</si>
  <si>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</si>
  <si>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</si>
  <si>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</si>
  <si>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</si>
  <si>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</si>
  <si>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</si>
  <si>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</si>
  <si>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</si>
  <si>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</si>
  <si>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</si>
  <si>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</si>
  <si>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</si>
  <si>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</si>
  <si>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</si>
  <si>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</si>
  <si>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</si>
  <si>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</si>
  <si>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</si>
  <si>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</si>
  <si>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</si>
  <si>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</si>
  <si>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</si>
  <si>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</si>
  <si>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</si>
  <si>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</si>
  <si>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</si>
  <si>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</si>
  <si>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</si>
  <si>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</si>
  <si>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</si>
  <si>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</si>
  <si>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</si>
  <si>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</si>
  <si>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</si>
  <si>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</si>
  <si>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</si>
  <si>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</si>
  <si>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</si>
  <si>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</si>
  <si>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</si>
  <si>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</si>
  <si>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</si>
  <si>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</si>
  <si>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</si>
  <si>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</si>
  <si>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</si>
  <si>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</si>
  <si>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</si>
  <si>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</si>
  <si>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</si>
  <si>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</si>
  <si>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</si>
  <si>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</si>
  <si>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</si>
  <si>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</si>
  <si>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</si>
  <si>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</si>
  <si>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</si>
  <si>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</si>
  <si>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</si>
  <si>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</si>
  <si>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</si>
  <si>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</si>
  <si>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</si>
  <si>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</si>
  <si>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</si>
  <si>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</si>
  <si>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</si>
  <si>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</si>
  <si>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</si>
  <si>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</si>
  <si>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</si>
  <si>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</si>
  <si>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</si>
  <si>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</si>
  <si>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</si>
  <si>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</si>
  <si>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</si>
  <si>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</si>
  <si>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</si>
  <si>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</si>
  <si>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</si>
  <si>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</si>
  <si>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</si>
  <si>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</si>
  <si>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</si>
  <si>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</si>
  <si>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</si>
  <si>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</si>
  <si>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</si>
  <si>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</si>
  <si>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</si>
  <si>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</si>
  <si>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</si>
  <si>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</si>
  <si>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</si>
  <si>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</si>
  <si>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</si>
  <si>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</si>
  <si>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</si>
  <si>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</si>
  <si>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</si>
  <si>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</si>
  <si>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</si>
  <si>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</si>
  <si>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</si>
  <si>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</si>
  <si>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</si>
  <si>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</si>
  <si>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</si>
  <si>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</si>
  <si>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</si>
  <si>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</si>
  <si>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</si>
  <si>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</si>
  <si>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</si>
  <si>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</si>
  <si>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</si>
  <si>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</si>
  <si>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</si>
  <si>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</si>
  <si>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</si>
  <si>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</si>
  <si>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</si>
  <si>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</si>
  <si>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</si>
  <si>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</si>
  <si>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</si>
  <si>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</si>
  <si>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</si>
  <si>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</si>
  <si>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</si>
  <si>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</si>
  <si>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</si>
  <si>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</si>
  <si>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</si>
  <si>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</si>
  <si>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</si>
  <si>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</si>
  <si>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</si>
  <si>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</si>
  <si>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</si>
  <si>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</si>
  <si>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</si>
  <si>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</si>
  <si>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</si>
  <si>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</si>
  <si>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</si>
  <si>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</si>
  <si>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</si>
  <si>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</si>
  <si>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</si>
  <si>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</si>
  <si>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</si>
  <si>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</si>
  <si>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</si>
  <si>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</si>
  <si>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</si>
  <si>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</si>
  <si>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</si>
  <si>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</si>
  <si>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</si>
  <si>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</si>
  <si>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</si>
  <si>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</si>
  <si>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</si>
  <si>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</si>
  <si>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</si>
  <si>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</si>
  <si>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</si>
  <si>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</si>
  <si>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</si>
  <si>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</si>
  <si>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</si>
  <si>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</si>
  <si>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</si>
  <si>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</si>
  <si>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</si>
  <si>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</si>
  <si>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</si>
  <si>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</si>
  <si>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</si>
  <si>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</si>
  <si>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</si>
  <si>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</si>
  <si>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</si>
  <si>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</si>
  <si>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</si>
  <si>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</si>
  <si>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</si>
  <si>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</si>
  <si>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</si>
  <si>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</si>
  <si>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</si>
  <si>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</si>
  <si>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</si>
  <si>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</si>
  <si>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</si>
  <si>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</si>
  <si>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</si>
  <si>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</si>
  <si>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</si>
  <si>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</si>
  <si>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</si>
  <si>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</si>
  <si>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</si>
  <si>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</si>
  <si>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</si>
  <si>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</si>
  <si>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</si>
  <si>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</si>
  <si>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</si>
  <si>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</si>
  <si>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</si>
  <si>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</si>
  <si>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</si>
  <si>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</si>
  <si>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</si>
  <si>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</si>
  <si>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</si>
  <si>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</si>
  <si>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</si>
  <si>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</si>
  <si>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</si>
  <si>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</si>
  <si>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</si>
  <si>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</si>
  <si>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</si>
  <si>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</si>
  <si>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</si>
  <si>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</si>
  <si>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</si>
  <si>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</si>
  <si>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</si>
  <si>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</si>
  <si>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</si>
  <si>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</si>
  <si>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</si>
  <si>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</si>
  <si>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</si>
  <si>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</si>
  <si>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</si>
  <si>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</si>
  <si>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</si>
  <si>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</si>
  <si>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</si>
  <si>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</si>
  <si>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</si>
  <si>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</si>
  <si>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</si>
  <si>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</si>
  <si>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</si>
  <si>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</si>
  <si>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</si>
  <si>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</si>
  <si>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</si>
  <si>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</si>
  <si>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</si>
  <si>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</si>
  <si>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</si>
  <si>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</si>
  <si>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</si>
  <si>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</si>
  <si>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</si>
  <si>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</si>
  <si>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</si>
  <si>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</si>
  <si>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</si>
  <si>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</si>
  <si>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</si>
  <si>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</si>
  <si>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</si>
  <si>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</si>
  <si>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</si>
  <si>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</si>
  <si>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</si>
  <si>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</si>
  <si>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</si>
  <si>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</si>
  <si>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</si>
  <si>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</si>
  <si>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</si>
  <si>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</si>
  <si>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</si>
  <si>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</si>
  <si>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</si>
  <si>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</si>
  <si>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</si>
  <si>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</si>
  <si>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</si>
  <si>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</si>
  <si>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</si>
  <si>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</si>
  <si>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</si>
  <si>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</si>
  <si>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</si>
  <si>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</si>
  <si>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</si>
  <si>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</si>
  <si>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</si>
  <si>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</si>
  <si>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</si>
  <si>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</si>
  <si>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</si>
  <si>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</si>
  <si>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</si>
  <si>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</si>
  <si>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</si>
  <si>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</si>
  <si>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</si>
  <si>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</si>
  <si>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</si>
  <si>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</si>
  <si>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</si>
  <si>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</si>
  <si>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</si>
  <si>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</si>
  <si>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</si>
  <si>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</si>
  <si>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</si>
  <si>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</si>
  <si>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</si>
  <si>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</si>
  <si>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</si>
  <si>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</si>
  <si>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</si>
  <si>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</si>
  <si>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</si>
  <si>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</si>
  <si>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</si>
  <si>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</si>
  <si>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</si>
  <si>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</si>
  <si>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</si>
  <si>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</si>
  <si>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</si>
  <si>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</si>
  <si>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</si>
  <si>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</si>
  <si>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</si>
  <si>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</si>
  <si>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</si>
  <si>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</si>
  <si>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</si>
  <si>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</si>
  <si>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</si>
  <si>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</si>
  <si>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</si>
  <si>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</si>
  <si>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</si>
  <si>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</si>
  <si>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</si>
  <si>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</si>
  <si>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</si>
  <si>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</si>
  <si>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</si>
  <si>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</si>
  <si>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</si>
  <si>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</si>
  <si>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</si>
  <si>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</si>
  <si>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</si>
  <si>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</si>
  <si>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</si>
  <si>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</si>
  <si>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</si>
  <si>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</si>
  <si>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</si>
  <si>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</si>
  <si>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</si>
  <si>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</si>
  <si>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</si>
  <si>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</si>
  <si>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</si>
  <si>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</si>
  <si>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</si>
  <si>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</si>
  <si>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</si>
  <si>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</si>
  <si>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</si>
  <si>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</si>
  <si>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</si>
  <si>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</si>
  <si>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</si>
  <si>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</si>
  <si>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</si>
  <si>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</si>
  <si>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</si>
  <si>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</si>
  <si>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</si>
  <si>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</si>
  <si>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</si>
  <si>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</si>
  <si>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</si>
  <si>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</si>
  <si>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</si>
  <si>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</si>
  <si>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</si>
  <si>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</si>
  <si>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</si>
  <si>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</si>
  <si>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</si>
  <si>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</si>
  <si>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</si>
  <si>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</si>
  <si>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</si>
  <si>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</si>
  <si>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</si>
  <si>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</si>
  <si>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</si>
  <si>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</si>
  <si>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</si>
  <si>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</si>
  <si>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</si>
  <si>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</si>
  <si>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</si>
  <si>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</si>
  <si>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</si>
  <si>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</si>
  <si>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</si>
  <si>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</si>
  <si>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</si>
  <si>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</si>
  <si>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</si>
  <si>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</si>
  <si>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</si>
  <si>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</si>
  <si>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</si>
  <si>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</si>
  <si>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</si>
  <si>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</si>
  <si>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</si>
  <si>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</si>
  <si>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</si>
  <si>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</si>
  <si>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</si>
  <si>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</si>
  <si>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</si>
  <si>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</si>
  <si>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</si>
  <si>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</si>
  <si>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</si>
  <si>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</si>
  <si>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</si>
  <si>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</si>
  <si>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</si>
  <si>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</si>
  <si>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</si>
  <si>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</si>
  <si>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</si>
  <si>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</si>
  <si>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</si>
  <si>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</si>
  <si>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</si>
  <si>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</si>
  <si>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</si>
  <si>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</si>
  <si>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</si>
  <si>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</si>
  <si>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</si>
  <si>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</si>
  <si>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</si>
  <si>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</si>
  <si>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</si>
  <si>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</si>
  <si>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</si>
  <si>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</si>
  <si>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</si>
  <si>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</si>
  <si>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</si>
  <si>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</si>
  <si>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</si>
  <si>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</si>
  <si>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</si>
  <si>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</si>
  <si>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</si>
  <si>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</si>
  <si>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</si>
  <si>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</si>
  <si>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</si>
  <si>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</si>
  <si>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</si>
  <si>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</si>
  <si>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</si>
  <si>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</si>
  <si>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</si>
  <si>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</si>
  <si>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</si>
  <si>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</si>
  <si>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</si>
  <si>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</si>
  <si>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</si>
  <si>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</si>
  <si>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</si>
  <si>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</si>
  <si>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</si>
  <si>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</si>
  <si>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</si>
  <si>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</si>
  <si>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</si>
  <si>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</si>
  <si>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</si>
  <si>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</si>
  <si>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</si>
  <si>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</si>
  <si>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</si>
  <si>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</si>
  <si>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</si>
  <si>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</si>
  <si>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</si>
  <si>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</si>
  <si>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</si>
  <si>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</si>
  <si>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</si>
  <si>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</si>
  <si>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</si>
  <si>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</si>
  <si>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</si>
  <si>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</si>
  <si>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</si>
  <si>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</si>
  <si>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</si>
  <si>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</si>
  <si>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</si>
  <si>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</si>
  <si>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</si>
  <si>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</si>
  <si>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</si>
  <si>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</si>
  <si>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</si>
  <si>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</si>
  <si>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</si>
  <si>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</si>
  <si>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</si>
  <si>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</si>
  <si>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</si>
  <si>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</si>
  <si>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</si>
  <si>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</si>
  <si>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</si>
  <si>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</si>
  <si>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</si>
  <si>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</si>
  <si>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</si>
  <si>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</si>
  <si>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</si>
  <si>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</si>
  <si>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</si>
  <si>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</si>
  <si>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</si>
  <si>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</si>
  <si>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</si>
  <si>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</si>
  <si>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</si>
  <si>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</si>
  <si>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</si>
  <si>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</si>
  <si>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</si>
  <si>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</si>
  <si>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</si>
  <si>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</si>
  <si>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</si>
  <si>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</si>
  <si>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</si>
  <si>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</si>
  <si>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</si>
  <si>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</si>
  <si>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</si>
  <si>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</si>
  <si>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</si>
  <si>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</si>
  <si>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</si>
  <si>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</si>
  <si>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</si>
  <si>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</si>
  <si>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</si>
  <si>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</si>
  <si>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</si>
  <si>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</si>
  <si>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</si>
  <si>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</si>
  <si>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</si>
  <si>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</si>
  <si>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</si>
  <si>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</si>
  <si>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</si>
  <si>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</si>
  <si>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</si>
  <si>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</si>
  <si>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</si>
  <si>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</si>
  <si>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</si>
  <si>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</si>
  <si>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</si>
  <si>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</si>
  <si>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</si>
  <si>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</si>
  <si>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</si>
  <si>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</si>
  <si>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</si>
  <si>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</si>
  <si>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</si>
  <si>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</si>
  <si>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</si>
  <si>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</si>
  <si>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</si>
  <si>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</si>
  <si>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</si>
  <si>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</si>
  <si>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</si>
  <si>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</si>
  <si>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</si>
  <si>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</si>
  <si>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</si>
  <si>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</si>
  <si>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</si>
  <si>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</si>
  <si>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</si>
  <si>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</si>
  <si>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</si>
  <si>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</si>
  <si>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</si>
  <si>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</si>
  <si>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</si>
  <si>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</si>
  <si>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</si>
  <si>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</si>
  <si>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</si>
  <si>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</si>
  <si>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</si>
  <si>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</si>
  <si>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</si>
  <si>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</si>
  <si>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</si>
  <si>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</si>
  <si>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</si>
  <si>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</si>
  <si>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</si>
  <si>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</si>
  <si>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</si>
  <si>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</si>
  <si>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</si>
  <si>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</si>
  <si>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</si>
  <si>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</si>
  <si>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</si>
  <si>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</si>
  <si>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</si>
  <si>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</si>
  <si>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</si>
  <si>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</si>
  <si>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</si>
  <si>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</si>
  <si>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</si>
  <si>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</si>
  <si>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</si>
  <si>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</si>
  <si>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</si>
  <si>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</si>
  <si>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</si>
  <si>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</si>
  <si>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</si>
  <si>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</si>
  <si>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</si>
  <si>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</si>
  <si>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</si>
  <si>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</si>
  <si>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</si>
  <si>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</si>
  <si>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</si>
  <si>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</si>
  <si>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</si>
  <si>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</si>
  <si>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</si>
  <si>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</si>
  <si>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</si>
  <si>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</si>
  <si>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</si>
  <si>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</si>
  <si>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</si>
  <si>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</si>
  <si>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</si>
  <si>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</si>
  <si>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</si>
  <si>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</si>
  <si>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</si>
  <si>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</si>
  <si>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</si>
  <si>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</si>
  <si>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</si>
  <si>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</si>
  <si>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</si>
  <si>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</si>
  <si>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</si>
  <si>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</si>
  <si>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</si>
  <si>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</si>
  <si>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</si>
  <si>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</si>
  <si>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</si>
  <si>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</si>
  <si>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</si>
  <si>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</si>
  <si>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</si>
  <si>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</si>
  <si>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</si>
  <si>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</si>
  <si>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</si>
  <si>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</si>
  <si>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</si>
  <si>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</si>
  <si>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</si>
  <si>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</si>
  <si>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</si>
  <si>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</si>
  <si>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</si>
  <si>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</si>
  <si>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</si>
  <si>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</si>
  <si>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</si>
  <si>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</si>
  <si>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</si>
  <si>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</si>
  <si>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</si>
  <si>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</si>
  <si>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</si>
  <si>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</si>
  <si>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</si>
  <si>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</si>
  <si>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</si>
  <si>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</si>
  <si>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</si>
  <si>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</si>
  <si>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</si>
  <si>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</si>
  <si>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</si>
  <si>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</si>
  <si>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</si>
  <si>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</si>
  <si>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</si>
  <si>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</si>
  <si>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</si>
  <si>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</si>
  <si>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</si>
  <si>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</si>
  <si>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</si>
  <si>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</si>
  <si>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</si>
  <si>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</si>
  <si>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</si>
  <si>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</si>
  <si>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</si>
  <si>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</si>
  <si>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</si>
  <si>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</si>
  <si>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</si>
  <si>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</si>
  <si>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</si>
  <si>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</si>
  <si>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</si>
  <si>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</si>
  <si>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</si>
  <si>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</si>
  <si>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</si>
  <si>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</si>
  <si>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</si>
  <si>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</si>
  <si>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</si>
  <si>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</si>
  <si>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</si>
  <si>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</si>
  <si>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</si>
  <si>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</si>
  <si>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</si>
  <si>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</si>
  <si>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</si>
  <si>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</si>
  <si>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</si>
  <si>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</si>
  <si>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</si>
  <si>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</si>
  <si>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</si>
  <si>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</si>
  <si>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</si>
  <si>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</si>
  <si>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</si>
  <si>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</si>
  <si>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</si>
  <si>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</si>
  <si>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</si>
  <si>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</si>
  <si>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</si>
  <si>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</si>
  <si>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</si>
  <si>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</si>
  <si>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</si>
  <si>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</si>
  <si>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</si>
  <si>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</si>
  <si>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</si>
  <si>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</si>
  <si>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</si>
  <si>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</si>
  <si>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</si>
  <si>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</si>
  <si>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</si>
  <si>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</si>
  <si>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</si>
  <si>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</si>
  <si>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</si>
  <si>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</si>
  <si>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</si>
  <si>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</si>
  <si>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</si>
  <si>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</si>
  <si>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</si>
  <si>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</si>
  <si>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</si>
  <si>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</si>
  <si>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</si>
  <si>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</si>
  <si>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</si>
  <si>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</si>
  <si>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</si>
  <si>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</si>
  <si>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</si>
  <si>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</si>
  <si>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</si>
  <si>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</si>
  <si>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</si>
  <si>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</si>
  <si>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</si>
  <si>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</si>
  <si>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</si>
  <si>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</si>
  <si>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</si>
  <si>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</si>
  <si>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</si>
  <si>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</si>
  <si>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</si>
  <si>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</si>
  <si>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</si>
  <si>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</si>
  <si>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</si>
  <si>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</si>
  <si>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</si>
  <si>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</si>
  <si>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</si>
  <si>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</si>
  <si>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</si>
  <si>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</si>
  <si>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</si>
  <si>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</si>
  <si>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</si>
  <si>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</si>
  <si>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</si>
  <si>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</si>
  <si>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</si>
  <si>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</si>
  <si>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</si>
  <si>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</si>
  <si>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</si>
  <si>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</si>
  <si>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</si>
  <si>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</si>
  <si>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</si>
  <si>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</si>
  <si>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</si>
  <si>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</si>
  <si>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</si>
  <si>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</si>
  <si>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</si>
  <si>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</si>
  <si>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</si>
  <si>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</si>
  <si>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</si>
  <si>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</si>
  <si>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</si>
  <si>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</si>
  <si>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</si>
  <si>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</si>
  <si>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</si>
  <si>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</si>
  <si>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</si>
  <si>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</si>
  <si>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</si>
  <si>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</si>
  <si>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</si>
  <si>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</si>
  <si>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</si>
  <si>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</si>
  <si>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</si>
  <si>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</si>
  <si>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</si>
  <si>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</si>
  <si>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</si>
  <si>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</si>
  <si>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</si>
  <si>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</si>
  <si>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</si>
  <si>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</si>
  <si>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</si>
  <si>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</si>
  <si>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</si>
  <si>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</si>
  <si>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</si>
  <si>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</si>
  <si>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</si>
  <si>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</si>
  <si>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</si>
  <si>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</si>
  <si>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</si>
  <si>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</si>
  <si>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</si>
  <si>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</si>
  <si>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</si>
  <si>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</si>
  <si>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</si>
  <si>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</si>
  <si>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</si>
  <si>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</si>
  <si>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</si>
  <si>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</si>
  <si>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</si>
  <si>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</si>
  <si>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</si>
  <si>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</si>
  <si>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</si>
  <si>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</si>
  <si>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</si>
  <si>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</si>
  <si>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</si>
  <si>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</si>
  <si>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</si>
  <si>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</si>
  <si>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</si>
  <si>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</si>
  <si>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</si>
  <si>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</si>
  <si>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</si>
  <si>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</si>
  <si>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</si>
  <si>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</si>
  <si>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</si>
  <si>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</si>
  <si>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</si>
  <si>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</si>
  <si>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</si>
  <si>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</si>
  <si>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</si>
  <si>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</si>
  <si>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</si>
  <si>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</si>
  <si>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</si>
  <si>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</si>
  <si>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</si>
  <si>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</si>
  <si>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</si>
  <si>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</si>
  <si>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</si>
  <si>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</si>
  <si>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</si>
  <si>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</si>
  <si>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</si>
  <si>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</si>
  <si>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</si>
  <si>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</si>
  <si>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</si>
  <si>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</si>
  <si>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</si>
  <si>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</si>
  <si>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</si>
  <si>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</si>
  <si>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</si>
  <si>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</si>
  <si>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</si>
  <si>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</si>
  <si>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</si>
  <si>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</si>
  <si>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</si>
  <si>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</si>
  <si>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</si>
  <si>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</si>
  <si>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</si>
  <si>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</si>
  <si>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</si>
  <si>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</si>
  <si>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</si>
  <si>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</si>
  <si>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</si>
  <si>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</si>
  <si>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</si>
  <si>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</si>
  <si>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</si>
  <si>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</si>
  <si>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</si>
  <si>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</si>
  <si>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</si>
  <si>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</si>
  <si>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</si>
  <si>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</si>
  <si>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</si>
  <si>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</si>
  <si>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</si>
  <si>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</si>
  <si>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</si>
  <si>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</si>
  <si>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</si>
  <si>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</si>
  <si>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</si>
  <si>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</si>
  <si>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</si>
  <si>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</si>
  <si>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</si>
  <si>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</si>
  <si>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</si>
  <si>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</si>
  <si>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</si>
  <si>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</si>
  <si>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</si>
  <si>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</si>
  <si>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</si>
  <si>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</si>
  <si>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</si>
  <si>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</si>
  <si>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</si>
  <si>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</si>
  <si>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</si>
  <si>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</si>
  <si>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</si>
  <si>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</si>
  <si>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</si>
  <si>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</si>
  <si>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</si>
  <si>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</si>
  <si>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</si>
  <si>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</si>
  <si>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</si>
  <si>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</si>
  <si>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</si>
  <si>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</si>
  <si>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</si>
  <si>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</si>
  <si>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</si>
  <si>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</si>
  <si>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</si>
  <si>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</si>
  <si>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</si>
  <si>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</si>
  <si>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</si>
  <si>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</si>
  <si>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</si>
  <si>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</si>
  <si>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</si>
  <si>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</si>
  <si>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</si>
  <si>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</si>
  <si>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</si>
  <si>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</si>
  <si>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</si>
  <si>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</si>
  <si>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</si>
  <si>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</si>
  <si>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</si>
  <si>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</si>
  <si>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</si>
  <si>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</si>
  <si>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</si>
  <si>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</si>
  <si>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</si>
  <si>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</si>
  <si>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</si>
  <si>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</si>
  <si>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</si>
  <si>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</si>
  <si>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</si>
  <si>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</si>
  <si>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</si>
  <si>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</si>
  <si>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</si>
  <si>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</si>
  <si>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</si>
  <si>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</si>
  <si>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</si>
  <si>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</si>
  <si>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</si>
  <si>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</si>
  <si>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</si>
  <si>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</si>
  <si>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</si>
  <si>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</si>
  <si>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</si>
  <si>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</si>
  <si>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</si>
  <si>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</si>
  <si>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</si>
  <si>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</si>
  <si>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</si>
  <si>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</si>
  <si>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</si>
  <si>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</si>
  <si>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</si>
  <si>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</si>
  <si>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</si>
  <si>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</si>
  <si>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</si>
  <si>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</si>
  <si>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</si>
  <si>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</si>
  <si>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</si>
  <si>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</si>
  <si>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</si>
  <si>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</si>
  <si>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</si>
  <si>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</si>
  <si>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</si>
  <si>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</si>
  <si>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</si>
  <si>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</si>
  <si>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</si>
  <si>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</si>
  <si>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</si>
  <si>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</si>
  <si>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</si>
  <si>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</si>
  <si>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</si>
  <si>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</si>
  <si>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</si>
  <si>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</si>
  <si>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</si>
  <si>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</si>
  <si>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</si>
  <si>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</si>
  <si>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</si>
  <si>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</si>
  <si>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</si>
  <si>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</si>
  <si>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</si>
  <si>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</si>
  <si>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</si>
  <si>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</si>
  <si>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</si>
  <si>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</si>
  <si>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</si>
  <si>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</si>
  <si>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</si>
  <si>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</si>
  <si>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</si>
  <si>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</si>
  <si>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</si>
  <si>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</si>
  <si>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</si>
  <si>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</si>
  <si>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</si>
  <si>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</si>
  <si>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</si>
  <si>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</si>
  <si>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</si>
  <si>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</si>
  <si>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</si>
  <si>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</si>
  <si>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</si>
  <si>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</si>
  <si>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</si>
  <si>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</si>
  <si>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</si>
  <si>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</si>
  <si>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</si>
  <si>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</si>
  <si>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</si>
  <si>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</si>
  <si>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</si>
  <si>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</si>
  <si>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</si>
  <si>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</si>
  <si>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</si>
  <si>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</si>
  <si>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</si>
  <si>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</si>
  <si>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</si>
  <si>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</si>
  <si>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</si>
  <si>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</si>
  <si>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</si>
  <si>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</si>
  <si>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</si>
  <si>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</si>
  <si>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</si>
  <si>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</si>
  <si>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</si>
  <si>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</si>
  <si>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</si>
  <si>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</si>
  <si>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</si>
  <si>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</si>
  <si>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</si>
  <si>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</si>
  <si>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</si>
  <si>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</si>
  <si>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</si>
  <si>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</si>
  <si>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</si>
  <si>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</si>
  <si>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</si>
  <si>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</si>
  <si>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</si>
  <si>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</si>
  <si>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</si>
  <si>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</si>
  <si>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</si>
  <si>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</si>
  <si>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</si>
  <si>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</si>
  <si>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</si>
  <si>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</si>
  <si>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</si>
  <si>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</si>
  <si>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</si>
  <si>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</si>
  <si>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</si>
  <si>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</si>
  <si>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</si>
  <si>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</si>
  <si>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</si>
  <si>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</si>
  <si>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</si>
  <si>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</si>
  <si>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</si>
  <si>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</si>
  <si>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</si>
  <si>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</si>
  <si>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</si>
  <si>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</si>
  <si>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</si>
  <si>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</si>
  <si>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</si>
  <si>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</si>
  <si>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</si>
  <si>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</si>
  <si>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</si>
  <si>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</si>
  <si>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</si>
  <si>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</si>
  <si>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</si>
  <si>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</si>
  <si>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</si>
  <si>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</si>
  <si>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</si>
  <si>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</si>
  <si>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</si>
  <si>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</si>
  <si>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</si>
  <si>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</si>
  <si>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</si>
  <si>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</si>
  <si>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</si>
  <si>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</si>
  <si>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</si>
  <si>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</si>
  <si>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</si>
  <si>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</si>
  <si>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</si>
  <si>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</si>
  <si>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</si>
  <si>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</si>
  <si>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</si>
  <si>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</si>
  <si>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</si>
  <si>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</si>
  <si>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</si>
  <si>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</si>
  <si>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</si>
  <si>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</si>
  <si>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</si>
  <si>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</si>
  <si>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</si>
  <si>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</si>
  <si>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</si>
  <si>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</si>
  <si>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</si>
  <si>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</si>
  <si>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</si>
  <si>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</si>
  <si>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</si>
  <si>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</si>
  <si>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</si>
  <si>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</si>
  <si>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</si>
  <si>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</si>
  <si>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</si>
  <si>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</si>
  <si>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</si>
  <si>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</si>
  <si>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</si>
  <si>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</si>
  <si>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</si>
  <si>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</si>
  <si>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</si>
  <si>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</si>
  <si>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</si>
  <si>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</si>
  <si>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</si>
  <si>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</si>
  <si>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</si>
  <si>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</si>
  <si>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</si>
  <si>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</si>
  <si>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</si>
  <si>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</si>
  <si>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</si>
  <si>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</si>
  <si>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</si>
  <si>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</si>
  <si>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</si>
  <si>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</si>
  <si>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</si>
  <si>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</si>
  <si>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</si>
  <si>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</si>
  <si>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</si>
  <si>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</si>
  <si>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</si>
  <si>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</si>
  <si>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</si>
  <si>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</si>
  <si>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</si>
  <si>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</si>
  <si>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</si>
  <si>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</si>
  <si>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</si>
  <si>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</si>
  <si>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</si>
  <si>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</si>
  <si>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</si>
  <si>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</si>
  <si>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</si>
  <si>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</si>
  <si>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</si>
  <si>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</si>
  <si>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</si>
  <si>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</si>
  <si>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</si>
  <si>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</si>
  <si>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</si>
  <si>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</si>
  <si>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</si>
  <si>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</si>
  <si>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</si>
  <si>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</si>
  <si>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</si>
  <si>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</si>
  <si>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</si>
  <si>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</si>
  <si>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</si>
  <si>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</si>
  <si>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</si>
  <si>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</si>
  <si>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</si>
  <si>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</si>
  <si>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</si>
  <si>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</si>
  <si>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</si>
  <si>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</si>
  <si>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</si>
  <si>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</si>
  <si>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</si>
  <si>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</si>
  <si>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</si>
  <si>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</si>
  <si>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</si>
  <si>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</si>
  <si>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</si>
  <si>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</si>
  <si>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</si>
  <si>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</si>
  <si>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</si>
  <si>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</si>
  <si>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</si>
  <si>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</si>
  <si>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</si>
  <si>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</si>
  <si>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</si>
  <si>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</si>
  <si>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</si>
  <si>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</si>
  <si>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</si>
  <si>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</si>
  <si>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</si>
  <si>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</si>
  <si>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</si>
  <si>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</si>
  <si>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</si>
  <si>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</si>
  <si>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</si>
  <si>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</si>
  <si>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</si>
  <si>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</si>
  <si>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</si>
  <si>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</si>
  <si>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</si>
  <si>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</si>
  <si>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</si>
  <si>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</si>
  <si>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</si>
  <si>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</si>
  <si>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</si>
  <si>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</si>
  <si>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</si>
  <si>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</si>
  <si>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</si>
  <si>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</si>
  <si>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</si>
  <si>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</si>
  <si>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</si>
  <si>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</si>
  <si>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</si>
  <si>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</si>
  <si>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</si>
  <si>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</si>
  <si>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</si>
  <si>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</si>
  <si>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</si>
  <si>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</si>
  <si>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</si>
  <si>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</si>
  <si>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</si>
  <si>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</si>
  <si>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</si>
  <si>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</si>
  <si>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</si>
  <si>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</si>
  <si>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</si>
  <si>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</si>
  <si>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</si>
  <si>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</si>
  <si>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</si>
  <si>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</si>
  <si>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</si>
  <si>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</si>
  <si>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</si>
  <si>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</si>
  <si>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</si>
  <si>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</si>
  <si>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</si>
  <si>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</si>
  <si>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</si>
  <si>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</si>
  <si>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</si>
  <si>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</si>
  <si>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</si>
  <si>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</si>
  <si>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</si>
  <si>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</si>
  <si>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</si>
  <si>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</si>
  <si>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</si>
  <si>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</si>
  <si>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</si>
  <si>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</si>
  <si>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</si>
  <si>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</si>
  <si>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</si>
  <si>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</si>
  <si>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</si>
  <si>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</si>
  <si>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</si>
  <si>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</si>
  <si>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</si>
  <si>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</si>
  <si>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</si>
  <si>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</si>
  <si>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</si>
  <si>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</si>
  <si>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</si>
  <si>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</si>
  <si>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</si>
  <si>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</si>
  <si>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</si>
  <si>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</si>
  <si>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</si>
  <si>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</si>
  <si>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</si>
  <si>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</si>
  <si>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</si>
  <si>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</si>
  <si>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</si>
  <si>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</si>
  <si>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</si>
  <si>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</si>
  <si>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</si>
  <si>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</si>
  <si>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</si>
  <si>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</si>
  <si>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</si>
  <si>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</si>
  <si>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</si>
  <si>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</si>
  <si>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</si>
  <si>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</si>
  <si>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</si>
  <si>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</si>
  <si>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</si>
  <si>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</si>
  <si>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</si>
  <si>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</si>
  <si>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</si>
  <si>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</si>
  <si>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</si>
  <si>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</si>
  <si>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</si>
  <si>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</si>
  <si>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</si>
  <si>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</si>
  <si>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</si>
  <si>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</si>
  <si>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</si>
  <si>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</si>
  <si>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</si>
  <si>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</si>
  <si>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</si>
  <si>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</si>
  <si>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</si>
  <si>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</si>
  <si>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</si>
  <si>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</si>
  <si>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</si>
  <si>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</si>
  <si>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</si>
  <si>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</si>
  <si>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</si>
  <si>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</si>
  <si>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</si>
  <si>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</si>
  <si>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</si>
  <si>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</si>
  <si>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</si>
  <si>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</si>
  <si>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</si>
  <si>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</si>
  <si>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</si>
  <si>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</si>
  <si>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</si>
  <si>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</si>
  <si>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</si>
  <si>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</si>
  <si>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</si>
  <si>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</si>
  <si>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</si>
  <si>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</si>
  <si>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</si>
  <si>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</si>
  <si>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</si>
  <si>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</si>
  <si>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</si>
  <si>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</si>
  <si>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</si>
  <si>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</si>
  <si>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</si>
  <si>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</si>
  <si>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</si>
  <si>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</si>
  <si>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</si>
  <si>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</si>
  <si>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</si>
  <si>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</si>
  <si>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</si>
  <si>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</si>
  <si>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</si>
  <si>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</si>
  <si>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</si>
  <si>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</si>
  <si>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</si>
  <si>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</si>
  <si>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</si>
  <si>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</si>
  <si>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</si>
  <si>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</si>
  <si>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</si>
  <si>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</si>
  <si>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</si>
  <si>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</si>
  <si>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</si>
  <si>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</si>
  <si>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</si>
  <si>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</si>
  <si>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</si>
  <si>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</si>
  <si>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</si>
  <si>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</si>
  <si>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</si>
  <si>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</si>
  <si>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</si>
  <si>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</si>
  <si>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</si>
  <si>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</si>
  <si>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</si>
  <si>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</si>
  <si>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</si>
  <si>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</si>
  <si>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</si>
  <si>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</si>
  <si>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</si>
  <si>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</si>
  <si>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</si>
  <si>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</si>
  <si>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</si>
  <si>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</si>
  <si>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</si>
  <si>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</si>
  <si>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</si>
  <si>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</si>
  <si>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</si>
  <si>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</si>
  <si>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</si>
  <si>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</si>
  <si>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</si>
  <si>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</si>
  <si>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</si>
  <si>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</si>
  <si>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</si>
  <si>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</si>
  <si>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</si>
  <si>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</si>
  <si>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</si>
  <si>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</si>
  <si>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</si>
  <si>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</si>
  <si>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</si>
  <si>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</si>
  <si>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</si>
  <si>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</si>
  <si>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</si>
  <si>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</si>
  <si>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</si>
  <si>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</si>
  <si>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</si>
  <si>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</si>
  <si>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</si>
  <si>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</si>
  <si>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</si>
  <si>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</si>
  <si>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</si>
  <si>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</si>
  <si>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</si>
  <si>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</si>
  <si>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</si>
  <si>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</si>
  <si>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</si>
  <si>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</si>
  <si>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</si>
  <si>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</si>
  <si>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</si>
  <si>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</si>
  <si>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</si>
  <si>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</si>
  <si>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</si>
  <si>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</si>
  <si>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</si>
  <si>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</si>
  <si>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</si>
  <si>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</si>
  <si>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</si>
  <si>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</si>
  <si>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</si>
  <si>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</si>
  <si>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</si>
  <si>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</si>
  <si>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</si>
  <si>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</si>
  <si>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</si>
  <si>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</si>
  <si>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</si>
  <si>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</si>
  <si>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</si>
  <si>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</si>
  <si>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</si>
  <si>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</si>
  <si>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</si>
  <si>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</si>
  <si>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</si>
  <si>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</si>
  <si>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</si>
  <si>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</si>
  <si>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</si>
  <si>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</si>
  <si>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</si>
  <si>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</si>
  <si>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</si>
  <si>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</si>
  <si>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</si>
  <si>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</si>
  <si>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</si>
  <si>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</si>
  <si>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</si>
  <si>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</si>
  <si>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</si>
  <si>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</si>
  <si>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</si>
  <si>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</si>
  <si>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</si>
  <si>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</si>
  <si>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</si>
  <si>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</si>
  <si>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</si>
  <si>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</si>
  <si>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</si>
  <si>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</si>
  <si>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</si>
  <si>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</si>
  <si>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</si>
  <si>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</si>
  <si>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</si>
  <si>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</si>
  <si>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</si>
  <si>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</si>
  <si>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</si>
  <si>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</si>
  <si>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</si>
  <si>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</si>
  <si>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</si>
  <si>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</si>
  <si>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</si>
  <si>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</si>
  <si>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</si>
  <si>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</si>
  <si>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</si>
  <si>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</si>
  <si>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</si>
  <si>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</si>
  <si>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</si>
  <si>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</si>
  <si>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</si>
  <si>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</si>
  <si>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</si>
  <si>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</si>
  <si>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</si>
  <si>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</si>
  <si>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</si>
  <si>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</si>
  <si>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</si>
  <si>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</si>
  <si>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</si>
  <si>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</si>
  <si>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</si>
  <si>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</si>
  <si>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</si>
  <si>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</si>
  <si>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</si>
  <si>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</si>
  <si>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</si>
  <si>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</si>
  <si>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</si>
  <si>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</si>
  <si>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</si>
  <si>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</si>
  <si>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</si>
  <si>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</si>
  <si>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</si>
  <si>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</si>
  <si>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</si>
  <si>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</si>
  <si>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</si>
  <si>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</si>
  <si>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</si>
  <si>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</si>
  <si>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</si>
  <si>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</si>
  <si>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</si>
  <si>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</si>
  <si>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</si>
  <si>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</si>
  <si>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</si>
  <si>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</si>
  <si>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</si>
  <si>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</si>
  <si>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</si>
  <si>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</si>
  <si>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</si>
  <si>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</si>
  <si>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</si>
  <si>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</si>
  <si>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</si>
  <si>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</si>
  <si>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</si>
  <si>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</si>
  <si>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</si>
  <si>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</si>
  <si>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</si>
  <si>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</si>
  <si>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</si>
  <si>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</si>
  <si>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</si>
  <si>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</si>
  <si>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</si>
  <si>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</si>
  <si>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</si>
  <si>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</si>
  <si>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</si>
  <si>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</si>
  <si>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</si>
  <si>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</si>
  <si>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</si>
  <si>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</si>
  <si>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</si>
  <si>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</si>
  <si>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</si>
  <si>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</si>
  <si>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</si>
  <si>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</si>
  <si>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</si>
  <si>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</si>
  <si>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</si>
  <si>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</si>
  <si>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</si>
  <si>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</si>
  <si>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</si>
  <si>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</si>
  <si>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</si>
  <si>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</si>
  <si>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</si>
  <si>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</si>
  <si>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</si>
  <si>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</si>
  <si>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</si>
  <si>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</si>
  <si>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</si>
  <si>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</si>
  <si>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</si>
  <si>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</si>
  <si>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</si>
  <si>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</si>
  <si>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</si>
  <si>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</si>
  <si>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</si>
  <si>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</si>
  <si>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</si>
  <si>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</si>
  <si>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</si>
  <si>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</si>
  <si>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</si>
  <si>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</si>
  <si>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</si>
  <si>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</si>
  <si>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</si>
  <si>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</si>
  <si>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</si>
  <si>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</si>
  <si>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</si>
  <si>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</si>
  <si>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</si>
  <si>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</si>
  <si>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</si>
  <si>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</si>
  <si>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</si>
  <si>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</si>
  <si>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</si>
  <si>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</si>
  <si>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</si>
  <si>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</si>
  <si>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</si>
  <si>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</si>
  <si>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</si>
  <si>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</si>
  <si>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</si>
  <si>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</si>
  <si>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</si>
  <si>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</si>
  <si>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</si>
  <si>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</si>
  <si>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</si>
  <si>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</si>
  <si>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</si>
  <si>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</si>
  <si>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</si>
  <si>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</si>
  <si>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</si>
  <si>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</si>
  <si>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</si>
  <si>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</si>
  <si>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</si>
  <si>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</si>
  <si>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</si>
  <si>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</si>
  <si>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</si>
  <si>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</si>
  <si>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</si>
  <si>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</si>
  <si>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</si>
  <si>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</si>
  <si>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</si>
  <si>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</si>
  <si>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</si>
  <si>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</si>
  <si>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</si>
  <si>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</si>
  <si>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</si>
  <si>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</si>
  <si>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</si>
  <si>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</si>
  <si>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</si>
  <si>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</si>
  <si>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</si>
  <si>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</si>
  <si>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</si>
  <si>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</si>
  <si>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</si>
  <si>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</si>
  <si>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</si>
  <si>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</si>
  <si>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</si>
  <si>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</si>
  <si>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</si>
  <si>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</si>
  <si>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</si>
  <si>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</si>
  <si>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</si>
  <si>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</si>
  <si>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</si>
  <si>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</si>
  <si>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</si>
  <si>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</si>
  <si>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</si>
  <si>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</si>
  <si>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</si>
  <si>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</si>
  <si>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</si>
  <si>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</si>
  <si>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</si>
  <si>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</si>
  <si>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</si>
  <si>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</si>
  <si>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</si>
  <si>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</si>
  <si>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</si>
  <si>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</si>
  <si>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</si>
  <si>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</si>
  <si>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</si>
  <si>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</si>
  <si>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</si>
  <si>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</si>
  <si>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</si>
  <si>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</si>
  <si>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</si>
  <si>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</si>
  <si>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</si>
  <si>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</si>
  <si>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</si>
  <si>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</si>
  <si>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</si>
  <si>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</si>
  <si>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</si>
  <si>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</si>
  <si>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</si>
  <si>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</si>
  <si>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</si>
  <si>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</si>
  <si>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</si>
  <si>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</si>
  <si>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</si>
  <si>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</si>
  <si>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</si>
  <si>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</si>
  <si>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</si>
  <si>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</si>
  <si>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</si>
  <si>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</si>
  <si>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</si>
  <si>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</si>
  <si>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</si>
  <si>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</si>
  <si>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</si>
  <si>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</si>
  <si>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</si>
  <si>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</si>
  <si>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</si>
  <si>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</si>
  <si>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</si>
  <si>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</si>
  <si>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</si>
  <si>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</si>
  <si>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</si>
  <si>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</si>
  <si>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</si>
  <si>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</si>
  <si>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</si>
  <si>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</si>
  <si>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</si>
  <si>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</si>
  <si>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</si>
  <si>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</si>
  <si>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</si>
  <si>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</si>
  <si>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</si>
  <si>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</si>
  <si>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</si>
  <si>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</si>
  <si>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</si>
  <si>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</si>
  <si>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</si>
  <si>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</si>
  <si>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</si>
  <si>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</si>
  <si>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</si>
  <si>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</si>
  <si>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</si>
  <si>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</si>
  <si>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</si>
  <si>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</si>
  <si>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</si>
  <si>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</si>
  <si>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</si>
  <si>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</si>
  <si>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</si>
  <si>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</si>
  <si>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</si>
  <si>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</si>
  <si>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</si>
  <si>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</si>
  <si>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</si>
  <si>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</si>
  <si>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</si>
  <si>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</si>
  <si>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</si>
  <si>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</si>
  <si>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</si>
  <si>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</si>
  <si>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</si>
  <si>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</si>
  <si>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</si>
  <si>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</si>
  <si>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</si>
  <si>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</si>
  <si>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</si>
  <si>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</si>
  <si>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</si>
  <si>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</si>
  <si>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</si>
  <si>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</si>
  <si>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</si>
  <si>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</si>
  <si>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</si>
  <si>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</si>
  <si>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</si>
  <si>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</si>
  <si>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</si>
  <si>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</si>
  <si>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</si>
  <si>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</si>
  <si>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</si>
  <si>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</si>
  <si>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</si>
  <si>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</si>
  <si>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</si>
  <si>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</si>
  <si>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</si>
  <si>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</si>
  <si>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</si>
  <si>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</si>
  <si>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</si>
  <si>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</si>
  <si>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</si>
  <si>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</si>
  <si>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</si>
  <si>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</si>
  <si>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</si>
  <si>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</si>
  <si>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</si>
  <si>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</si>
  <si>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</si>
  <si>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</si>
  <si>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</si>
  <si>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</si>
  <si>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</si>
  <si>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</si>
  <si>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</si>
  <si>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</si>
  <si>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</si>
  <si>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</si>
  <si>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</si>
  <si>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</si>
  <si>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</si>
  <si>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</si>
  <si>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</si>
  <si>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</si>
  <si>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</si>
  <si>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</si>
  <si>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</si>
  <si>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</si>
  <si>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</si>
  <si>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</si>
  <si>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</si>
  <si>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</si>
  <si>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</si>
  <si>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</si>
  <si>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</si>
  <si>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</si>
  <si>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</si>
  <si>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</si>
  <si>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</si>
  <si>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</si>
  <si>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</si>
  <si>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</si>
  <si>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</si>
  <si>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</si>
  <si>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</si>
  <si>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</si>
  <si>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</si>
  <si>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</si>
  <si>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</si>
  <si>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</si>
  <si>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</si>
  <si>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</si>
  <si>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</si>
  <si>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</si>
  <si>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</si>
  <si>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</si>
  <si>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</si>
  <si>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</si>
  <si>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</si>
  <si>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</si>
  <si>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</si>
  <si>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</si>
  <si>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</si>
  <si>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</si>
  <si>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</si>
  <si>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</si>
  <si>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</si>
  <si>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</si>
  <si>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</si>
  <si>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</si>
  <si>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</si>
  <si>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</si>
  <si>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</si>
  <si>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</si>
  <si>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</si>
  <si>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</si>
  <si>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</si>
  <si>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</si>
  <si>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</si>
  <si>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</si>
  <si>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</si>
  <si>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</si>
  <si>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</si>
  <si>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</si>
  <si>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</si>
  <si>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</si>
  <si>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</si>
  <si>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</si>
  <si>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</si>
  <si>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</si>
  <si>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</si>
  <si>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</si>
  <si>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</si>
  <si>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</si>
  <si>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</si>
  <si>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</si>
  <si>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</si>
  <si>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</si>
  <si>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</si>
  <si>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</si>
  <si>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</si>
  <si>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</si>
  <si>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</si>
  <si>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</si>
  <si>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</si>
  <si>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</si>
  <si>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</si>
  <si>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</si>
  <si>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</si>
  <si>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</si>
  <si>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</si>
  <si>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</si>
  <si>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</si>
  <si>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</si>
  <si>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</si>
  <si>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</si>
  <si>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</si>
  <si>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</si>
  <si>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</si>
  <si>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</si>
  <si>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</si>
  <si>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</si>
  <si>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</si>
  <si>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</si>
  <si>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</si>
  <si>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</si>
  <si>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</si>
  <si>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</si>
  <si>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</si>
  <si>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</si>
  <si>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</si>
  <si>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</si>
  <si>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</si>
  <si>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</si>
  <si>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</si>
  <si>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</si>
  <si>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</si>
  <si>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</si>
  <si>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</si>
  <si>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</si>
  <si>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</si>
  <si>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</si>
  <si>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</si>
  <si>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</si>
  <si>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</si>
  <si>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</si>
  <si>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</si>
  <si>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</si>
  <si>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</si>
  <si>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</si>
  <si>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</si>
  <si>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</si>
  <si>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</si>
  <si>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</si>
  <si>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</si>
  <si>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</si>
  <si>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</si>
  <si>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</si>
  <si>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</si>
  <si>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</si>
  <si>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</si>
  <si>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</si>
  <si>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</si>
  <si>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</si>
  <si>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</si>
  <si>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</si>
  <si>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</si>
  <si>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</si>
  <si>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</si>
  <si>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</si>
  <si>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</si>
  <si>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</si>
  <si>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</si>
  <si>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</si>
  <si>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</si>
  <si>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</si>
  <si>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</si>
  <si>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</si>
  <si>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</si>
  <si>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</si>
  <si>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</si>
  <si>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</si>
  <si>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</si>
  <si>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</si>
  <si>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</si>
  <si>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</si>
  <si>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</si>
  <si>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</si>
  <si>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</si>
  <si>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</si>
  <si>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</si>
  <si>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</si>
  <si>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</si>
  <si>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</si>
  <si>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</si>
  <si>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</si>
  <si>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</si>
  <si>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</si>
  <si>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</si>
  <si>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</si>
  <si>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</si>
  <si>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</si>
  <si>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</si>
  <si>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</si>
  <si>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</si>
  <si>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</si>
  <si>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</si>
  <si>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</si>
  <si>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</si>
  <si>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</si>
  <si>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</si>
  <si>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</si>
  <si>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</si>
  <si>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</si>
  <si>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</si>
  <si>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</si>
  <si>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</si>
  <si>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</si>
  <si>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</si>
  <si>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</si>
  <si>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</si>
  <si>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</si>
  <si>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</si>
  <si>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</si>
  <si>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</si>
  <si>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</si>
  <si>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</si>
  <si>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</si>
  <si>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</si>
  <si>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</si>
  <si>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</si>
  <si>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</si>
  <si>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</si>
  <si>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</si>
  <si>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</si>
  <si>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</si>
  <si>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</si>
  <si>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</si>
  <si>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</si>
  <si>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</si>
  <si>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</si>
  <si>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</si>
  <si>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</si>
  <si>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</si>
  <si>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</si>
  <si>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</si>
  <si>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</si>
  <si>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</si>
  <si>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</si>
  <si>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</si>
  <si>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</si>
  <si>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</si>
  <si>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</si>
  <si>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</si>
  <si>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</si>
  <si>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</si>
  <si>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</si>
  <si>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</si>
  <si>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</si>
  <si>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</si>
  <si>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</si>
  <si>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</si>
  <si>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</si>
  <si>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</si>
  <si>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</si>
  <si>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</si>
  <si>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</si>
  <si>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</si>
  <si>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</si>
  <si>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</si>
  <si>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</si>
  <si>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</si>
  <si>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</si>
  <si>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</si>
  <si>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</si>
  <si>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</si>
  <si>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</si>
  <si>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</si>
  <si>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</si>
  <si>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</si>
  <si>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</si>
  <si>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</si>
  <si>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</si>
  <si>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</si>
  <si>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</si>
  <si>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</si>
  <si>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</si>
  <si>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</si>
  <si>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</si>
  <si>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</si>
  <si>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</si>
  <si>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</si>
  <si>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</si>
  <si>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</si>
  <si>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</si>
  <si>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</si>
  <si>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</si>
  <si>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</si>
  <si>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</si>
  <si>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</si>
  <si>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</si>
  <si>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</si>
  <si>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</si>
  <si>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</si>
  <si>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</si>
  <si>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</si>
  <si>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</si>
  <si>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</si>
  <si>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</si>
  <si>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</si>
  <si>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</si>
  <si>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</si>
  <si>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</si>
  <si>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</si>
  <si>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</si>
  <si>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</si>
  <si>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</si>
  <si>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</si>
  <si>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</si>
  <si>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</si>
  <si>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</si>
  <si>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</si>
  <si>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</si>
  <si>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</si>
  <si>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</si>
  <si>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</si>
  <si>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</si>
  <si>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</si>
  <si>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</si>
  <si>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</si>
  <si>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</si>
  <si>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</si>
  <si>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</si>
  <si>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</si>
  <si>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</si>
  <si>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</si>
  <si>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</si>
  <si>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</si>
  <si>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</si>
  <si>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</si>
  <si>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</si>
  <si>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</si>
  <si>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</si>
  <si>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</si>
  <si>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</si>
  <si>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</si>
  <si>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</si>
  <si>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</si>
  <si>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</si>
  <si>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</si>
  <si>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</si>
  <si>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</si>
  <si>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</si>
  <si>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</si>
  <si>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</si>
  <si>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</si>
  <si>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</si>
  <si>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</si>
  <si>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</si>
  <si>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</si>
  <si>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</si>
  <si>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</si>
  <si>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</si>
  <si>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</si>
  <si>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</si>
  <si>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</si>
  <si>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</si>
  <si>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</si>
  <si>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</si>
  <si>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</si>
  <si>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</si>
  <si>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</si>
  <si>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</si>
  <si>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</si>
  <si>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</si>
  <si>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</si>
  <si>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</si>
  <si>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</si>
  <si>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</si>
  <si>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</si>
  <si>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</si>
  <si>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</si>
  <si>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</si>
  <si>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</si>
  <si>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</si>
  <si>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</si>
  <si>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</si>
  <si>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</si>
  <si>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</si>
  <si>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</si>
  <si>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</si>
  <si>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</si>
  <si>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</si>
  <si>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</si>
  <si>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</si>
  <si>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</si>
  <si>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</si>
  <si>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</si>
  <si>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</si>
  <si>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</si>
  <si>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</si>
  <si>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</si>
  <si>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</si>
  <si>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</si>
  <si>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</si>
  <si>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</si>
  <si>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</si>
  <si>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</si>
  <si>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</si>
  <si>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</si>
  <si>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</si>
  <si>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</si>
  <si>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</si>
  <si>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</si>
  <si>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</si>
  <si>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</si>
  <si>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</si>
  <si>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</si>
  <si>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</si>
  <si>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</si>
  <si>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</si>
  <si>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</si>
  <si>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</si>
  <si>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</si>
  <si>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</si>
  <si>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</si>
  <si>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</si>
  <si>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</si>
  <si>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</si>
  <si>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</si>
  <si>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</si>
  <si>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</si>
  <si>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</si>
  <si>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</si>
  <si>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</si>
  <si>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</si>
  <si>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</si>
  <si>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</si>
  <si>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</si>
  <si>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</si>
  <si>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</si>
  <si>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</si>
  <si>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</si>
  <si>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</si>
  <si>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</si>
  <si>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</si>
  <si>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</si>
  <si>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</si>
  <si>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</si>
  <si>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</si>
  <si>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</si>
  <si>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</si>
  <si>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</si>
  <si>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</si>
  <si>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</si>
  <si>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</si>
  <si>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</si>
  <si>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</si>
  <si>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</si>
  <si>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</si>
  <si>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</si>
  <si>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</si>
  <si>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</si>
  <si>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</si>
  <si>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</si>
  <si>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</si>
  <si>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</si>
  <si>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</si>
  <si>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</si>
  <si>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</si>
  <si>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</si>
  <si>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</si>
  <si>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</si>
  <si>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</si>
  <si>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</si>
  <si>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</si>
  <si>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</si>
  <si>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</si>
  <si>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</si>
  <si>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</si>
  <si>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</si>
  <si>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</si>
  <si>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</si>
  <si>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</si>
  <si>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</si>
  <si>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</si>
  <si>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</si>
  <si>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</si>
  <si>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</si>
  <si>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</si>
  <si>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</si>
  <si>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</si>
  <si>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</si>
  <si>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</si>
  <si>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</si>
  <si>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</si>
  <si>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</si>
  <si>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</si>
  <si>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</si>
  <si>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</si>
  <si>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</si>
  <si>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</si>
  <si>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</si>
  <si>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</si>
  <si>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</si>
  <si>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</si>
  <si>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</si>
  <si>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</si>
  <si>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</si>
  <si>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</si>
  <si>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</si>
  <si>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</si>
  <si>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</si>
  <si>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</si>
  <si>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</si>
  <si>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</si>
  <si>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</si>
  <si>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</si>
  <si>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</si>
  <si>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</si>
  <si>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</si>
  <si>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</si>
  <si>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</si>
  <si>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</si>
  <si>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</si>
  <si>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</si>
  <si>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</si>
  <si>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</si>
  <si>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</si>
  <si>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</si>
  <si>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</si>
  <si>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</si>
  <si>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</si>
  <si>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</si>
  <si>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</si>
  <si>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</si>
  <si>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</si>
  <si>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</si>
  <si>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</si>
  <si>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</si>
  <si>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</si>
  <si>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</si>
  <si>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</si>
  <si>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</si>
  <si>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</si>
  <si>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</si>
  <si>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</si>
  <si>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</si>
  <si>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</si>
  <si>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</si>
  <si>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</si>
  <si>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</si>
  <si>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</si>
  <si>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</si>
  <si>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</si>
  <si>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</si>
  <si>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</si>
  <si>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</si>
  <si>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</si>
  <si>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</si>
  <si>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</si>
  <si>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</si>
  <si>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</si>
  <si>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</si>
  <si>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</si>
  <si>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</si>
  <si>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</si>
  <si>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</si>
  <si>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</si>
  <si>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</si>
  <si>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</si>
  <si>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</si>
  <si>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</si>
  <si>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</si>
  <si>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</si>
  <si>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</si>
  <si>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</si>
  <si>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</si>
  <si>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</si>
  <si>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</si>
  <si>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</si>
  <si>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</si>
  <si>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</si>
  <si>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</si>
  <si>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</si>
  <si>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</si>
  <si>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</si>
  <si>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</si>
  <si>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</si>
  <si>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</si>
  <si>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</si>
  <si>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</si>
  <si>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</si>
  <si>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</si>
  <si>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</si>
  <si>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</si>
  <si>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</si>
  <si>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</si>
  <si>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</si>
  <si>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</si>
  <si>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</si>
  <si>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</si>
  <si>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</si>
  <si>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</si>
  <si>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</si>
  <si>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</si>
  <si>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</si>
  <si>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</si>
  <si>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</si>
  <si>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</si>
  <si>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</si>
  <si>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</si>
  <si>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</si>
  <si>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</si>
  <si>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</si>
  <si>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</si>
  <si>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</si>
  <si>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</si>
  <si>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</si>
  <si>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</si>
  <si>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</si>
  <si>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</si>
  <si>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</si>
  <si>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</si>
  <si>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</si>
  <si>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</si>
  <si>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</si>
  <si>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</si>
  <si>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</si>
  <si>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</si>
  <si>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</si>
  <si>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</si>
  <si>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</si>
  <si>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</si>
  <si>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</si>
  <si>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</si>
  <si>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</si>
  <si>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</si>
  <si>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</si>
  <si>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</si>
  <si>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</si>
  <si>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</si>
  <si>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</si>
  <si>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</si>
  <si>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</si>
  <si>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</si>
  <si>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</si>
  <si>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</si>
  <si>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</si>
  <si>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</si>
  <si>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</si>
  <si>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</si>
  <si>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</si>
  <si>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</si>
  <si>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</si>
  <si>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</si>
  <si>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</si>
  <si>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</si>
  <si>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</si>
  <si>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</si>
  <si>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</si>
  <si>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</si>
  <si>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</si>
  <si>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</si>
  <si>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</si>
  <si>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</si>
  <si>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</si>
  <si>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</si>
  <si>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</si>
  <si>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</si>
  <si>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</si>
  <si>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</si>
  <si>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</si>
  <si>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</si>
  <si>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</si>
  <si>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</si>
  <si>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</si>
  <si>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</si>
  <si>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</si>
  <si>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</si>
  <si>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</si>
  <si>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</si>
  <si>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</si>
  <si>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</si>
  <si>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</si>
  <si>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</si>
  <si>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</si>
  <si>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</si>
  <si>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</si>
  <si>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</si>
  <si>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</si>
  <si>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</si>
  <si>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</si>
  <si>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</si>
  <si>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</si>
  <si>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</si>
  <si>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</si>
  <si>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</si>
  <si>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</si>
  <si>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</si>
  <si>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</si>
  <si>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</si>
  <si>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</si>
  <si>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</si>
  <si>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</si>
  <si>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</si>
  <si>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</si>
  <si>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</si>
  <si>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</si>
  <si>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</si>
  <si>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</si>
  <si>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</si>
  <si>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</si>
  <si>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</si>
  <si>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</si>
  <si>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</si>
  <si>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</si>
  <si>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</si>
  <si>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</si>
  <si>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</si>
  <si>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</si>
  <si>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</si>
  <si>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</si>
  <si>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</si>
  <si>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</si>
  <si>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</si>
  <si>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</si>
  <si>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</si>
  <si>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</si>
  <si>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</si>
  <si>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</si>
  <si>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</si>
  <si>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</si>
  <si>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</si>
  <si>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</si>
  <si>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</si>
  <si>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</si>
  <si>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</si>
  <si>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</si>
  <si>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</si>
  <si>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</si>
  <si>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</si>
  <si>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</si>
  <si>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</si>
  <si>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</si>
  <si>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</si>
  <si>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</si>
  <si>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</si>
  <si>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</si>
  <si>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</si>
  <si>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</si>
  <si>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</si>
  <si>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</si>
  <si>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</si>
  <si>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</si>
  <si>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</si>
  <si>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</si>
  <si>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</si>
  <si>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</si>
  <si>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</si>
  <si>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</si>
  <si>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</si>
  <si>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</si>
  <si>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</si>
  <si>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</si>
  <si>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</si>
  <si>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</si>
  <si>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</si>
  <si>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</si>
  <si>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</si>
  <si>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</si>
  <si>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</si>
  <si>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</si>
  <si>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</si>
  <si>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</si>
  <si>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</si>
  <si>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</si>
  <si>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</si>
  <si>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</si>
  <si>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</si>
  <si>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</si>
  <si>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</si>
  <si>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</si>
  <si>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</si>
  <si>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</si>
  <si>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</si>
  <si>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</si>
  <si>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</si>
  <si>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</si>
  <si>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</si>
  <si>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</si>
  <si>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</si>
  <si>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</si>
  <si>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</si>
  <si>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</si>
  <si>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</si>
  <si>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</si>
  <si>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</si>
  <si>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</si>
  <si>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</si>
  <si>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</si>
  <si>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</si>
  <si>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</si>
  <si>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</si>
  <si>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</si>
  <si>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</si>
  <si>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</si>
  <si>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</si>
  <si>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</si>
  <si>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</si>
  <si>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</si>
  <si>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</si>
  <si>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</si>
  <si>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</si>
  <si>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</si>
  <si>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</si>
  <si>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</si>
  <si>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</si>
  <si>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</si>
  <si>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</si>
  <si>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</si>
  <si>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</si>
  <si>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</si>
  <si>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</si>
  <si>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</si>
  <si>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</si>
  <si>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</si>
  <si>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</si>
  <si>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</si>
  <si>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</si>
  <si>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</si>
  <si>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</si>
  <si>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</si>
  <si>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</si>
  <si>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</si>
  <si>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</si>
  <si>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</si>
  <si>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</si>
  <si>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</si>
  <si>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</si>
  <si>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</si>
  <si>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</si>
  <si>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</si>
  <si>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</si>
  <si>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</si>
  <si>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</si>
  <si>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</si>
  <si>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</si>
  <si>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</si>
  <si>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</si>
  <si>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</si>
  <si>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</si>
  <si>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</si>
  <si>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</si>
  <si>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</si>
  <si>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</si>
  <si>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</si>
  <si>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</si>
  <si>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</si>
  <si>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</si>
  <si>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</si>
  <si>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</si>
  <si>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</si>
  <si>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</si>
  <si>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</si>
  <si>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</si>
  <si>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</si>
  <si>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</si>
  <si>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</si>
  <si>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</si>
  <si>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</si>
  <si>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</si>
  <si>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</si>
  <si>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</si>
  <si>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</si>
  <si>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</si>
  <si>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</si>
  <si>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</si>
  <si>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</si>
  <si>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</si>
  <si>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</si>
  <si>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</si>
  <si>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</si>
  <si>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</si>
  <si>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</si>
  <si>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</si>
  <si>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</si>
  <si>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</si>
  <si>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</si>
  <si>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</si>
  <si>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</si>
  <si>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</si>
  <si>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</si>
  <si>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</si>
  <si>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</si>
  <si>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</si>
  <si>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</si>
  <si>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</si>
  <si>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</si>
  <si>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</si>
  <si>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</si>
  <si>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</si>
  <si>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</si>
  <si>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</si>
  <si>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</si>
  <si>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</si>
  <si>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</si>
  <si>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</si>
  <si>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</si>
  <si>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</si>
  <si>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</si>
  <si>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</si>
  <si>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</si>
  <si>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</si>
  <si>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</si>
  <si>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</si>
  <si>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</si>
  <si>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</si>
  <si>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</si>
  <si>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</si>
  <si>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</si>
  <si>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</si>
  <si>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</si>
  <si>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</si>
  <si>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</si>
  <si>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</si>
  <si>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</si>
  <si>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</si>
  <si>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</si>
  <si>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</si>
  <si>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</si>
  <si>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</si>
  <si>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</si>
  <si>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</si>
  <si>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</si>
  <si>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</si>
  <si>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</si>
  <si>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</si>
  <si>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</si>
  <si>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</si>
  <si>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</si>
  <si>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</si>
  <si>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</si>
  <si>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</si>
  <si>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</si>
  <si>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</si>
  <si>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</si>
  <si>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</si>
  <si>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</si>
  <si>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</si>
  <si>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</si>
  <si>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</si>
  <si>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</si>
  <si>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</si>
  <si>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</si>
  <si>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</si>
  <si>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</si>
  <si>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</si>
  <si>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</si>
  <si>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</si>
  <si>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</si>
  <si>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</si>
  <si>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</si>
  <si>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</si>
  <si>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</si>
  <si>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</si>
  <si>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</si>
  <si>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</si>
  <si>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</si>
  <si>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</si>
  <si>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</si>
  <si>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</si>
  <si>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</si>
  <si>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</si>
  <si>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</si>
  <si>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</si>
  <si>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</si>
  <si>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</si>
  <si>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</si>
  <si>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</si>
  <si>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</si>
  <si>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</si>
  <si>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</si>
  <si>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</si>
  <si>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</si>
  <si>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</si>
  <si>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</si>
  <si>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</si>
  <si>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</si>
  <si>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</si>
  <si>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</si>
  <si>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</si>
  <si>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</si>
  <si>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</si>
  <si>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</si>
  <si>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</si>
  <si>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</si>
  <si>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</si>
  <si>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</si>
  <si>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</si>
  <si>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</si>
  <si>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</si>
  <si>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</si>
  <si>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</si>
  <si>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</si>
  <si>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</si>
  <si>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</si>
  <si>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</si>
  <si>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</si>
  <si>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</si>
  <si>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</si>
  <si>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</si>
  <si>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</si>
  <si>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</si>
  <si>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</si>
  <si>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</si>
  <si>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</si>
  <si>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</si>
  <si>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</si>
  <si>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</si>
  <si>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</si>
  <si>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</si>
  <si>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</si>
  <si>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</si>
  <si>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</si>
  <si>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</si>
  <si>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</si>
  <si>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</si>
  <si>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</si>
  <si>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</si>
  <si>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</si>
  <si>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</si>
  <si>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</si>
  <si>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</si>
  <si>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</si>
  <si>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</si>
  <si>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</si>
  <si>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</si>
  <si>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</si>
  <si>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</si>
  <si>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</si>
  <si>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</si>
  <si>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</si>
  <si>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</si>
  <si>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</si>
  <si>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</si>
  <si>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</si>
  <si>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</si>
  <si>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</si>
  <si>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</si>
  <si>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</si>
  <si>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</si>
  <si>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</si>
  <si>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</si>
  <si>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</si>
  <si>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</si>
  <si>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</si>
  <si>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</si>
  <si>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</si>
  <si>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</si>
  <si>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</si>
  <si>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</si>
  <si>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</si>
  <si>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</si>
  <si>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</si>
  <si>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</si>
  <si>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</si>
  <si>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</si>
  <si>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</si>
  <si>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</si>
  <si>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</si>
  <si>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</si>
  <si>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</si>
  <si>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</si>
  <si>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</si>
  <si>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</si>
  <si>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</si>
  <si>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</si>
  <si>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</si>
  <si>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</si>
  <si>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</si>
  <si>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</si>
  <si>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</si>
  <si>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</si>
  <si>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</si>
  <si>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</si>
  <si>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</si>
  <si>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</si>
  <si>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</si>
  <si>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</si>
  <si>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</si>
  <si>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</si>
  <si>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</si>
  <si>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</si>
  <si>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</si>
  <si>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</si>
  <si>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</si>
  <si>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</si>
  <si>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</si>
  <si>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</si>
  <si>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</si>
  <si>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</si>
  <si>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</si>
  <si>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</si>
  <si>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</si>
  <si>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</si>
  <si>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</si>
  <si>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</si>
  <si>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</si>
  <si>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</si>
  <si>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</si>
  <si>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</si>
  <si>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</si>
  <si>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</si>
  <si>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</si>
  <si>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</si>
  <si>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</si>
  <si>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</si>
  <si>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</si>
  <si>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</si>
  <si>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</si>
  <si>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</si>
  <si>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</si>
  <si>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</si>
  <si>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</si>
  <si>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</si>
  <si>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</si>
  <si>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</si>
  <si>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</si>
  <si>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</si>
  <si>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</si>
  <si>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</si>
  <si>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</si>
  <si>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</si>
  <si>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</si>
  <si>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</si>
  <si>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</si>
  <si>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</si>
  <si>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</si>
  <si>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</si>
  <si>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</si>
  <si>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</si>
  <si>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</si>
  <si>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</si>
  <si>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</si>
  <si>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</si>
  <si>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</si>
  <si>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</si>
  <si>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</si>
  <si>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</si>
  <si>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</si>
  <si>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</si>
  <si>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</si>
  <si>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</si>
  <si>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</si>
  <si>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</si>
  <si>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</si>
  <si>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</si>
  <si>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</si>
  <si>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</si>
  <si>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</si>
  <si>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</si>
  <si>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</si>
  <si>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</si>
  <si>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</si>
  <si>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</si>
  <si>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</si>
  <si>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</si>
  <si>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</si>
  <si>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</si>
  <si>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</si>
  <si>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</si>
  <si>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</si>
  <si>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</si>
  <si>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</si>
  <si>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</si>
  <si>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</si>
  <si>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</si>
  <si>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</si>
  <si>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</si>
  <si>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</si>
  <si>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</si>
  <si>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</si>
  <si>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</si>
  <si>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</si>
  <si>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</si>
  <si>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</si>
  <si>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</si>
  <si>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</si>
  <si>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</si>
  <si>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</si>
  <si>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</si>
  <si>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</si>
  <si>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</si>
  <si>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</si>
  <si>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</si>
  <si>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</si>
  <si>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</si>
  <si>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</si>
  <si>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</si>
  <si>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</si>
  <si>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</si>
  <si>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</si>
  <si>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</si>
  <si>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</si>
  <si>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</si>
  <si>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</si>
  <si>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</si>
  <si>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</si>
  <si>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</si>
  <si>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</si>
  <si>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</si>
  <si>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</si>
  <si>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</si>
  <si>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</si>
  <si>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</si>
  <si>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</si>
  <si>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</si>
  <si>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</si>
  <si>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</si>
  <si>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</si>
  <si>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</si>
  <si>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</si>
  <si>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</si>
  <si>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</si>
  <si>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</si>
  <si>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</si>
  <si>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</si>
  <si>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</si>
  <si>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</si>
  <si>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</si>
  <si>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</si>
  <si>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</si>
  <si>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</si>
  <si>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</si>
  <si>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</si>
  <si>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</si>
  <si>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</si>
  <si>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</si>
  <si>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</si>
  <si>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</si>
  <si>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</si>
  <si>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</si>
  <si>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</si>
  <si>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</si>
  <si>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</si>
  <si>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</si>
  <si>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</si>
  <si>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</si>
  <si>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</si>
  <si>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</si>
  <si>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</si>
  <si>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</si>
  <si>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</si>
  <si>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</si>
  <si>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</si>
  <si>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</si>
  <si>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</si>
  <si>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</si>
  <si>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</si>
  <si>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</si>
  <si>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</si>
  <si>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</si>
  <si>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</si>
  <si>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</si>
  <si>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</si>
  <si>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</si>
  <si>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</si>
  <si>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</si>
  <si>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</si>
  <si>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</si>
  <si>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</si>
  <si>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</si>
  <si>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</si>
  <si>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</si>
  <si>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</si>
  <si>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</si>
  <si>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</si>
  <si>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</si>
  <si>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</si>
  <si>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</si>
  <si>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</si>
  <si>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</si>
  <si>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</si>
  <si>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</si>
  <si>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</si>
  <si>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</si>
  <si>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</si>
  <si>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</si>
  <si>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</si>
  <si>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</si>
  <si>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</si>
  <si>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</si>
  <si>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</si>
  <si>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</si>
  <si>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</si>
  <si>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</si>
  <si>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</si>
  <si>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</si>
  <si>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</si>
  <si>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</si>
  <si>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</si>
  <si>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</si>
  <si>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</si>
  <si>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</si>
  <si>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</si>
  <si>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</si>
  <si>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</si>
  <si>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</si>
  <si>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</si>
  <si>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</si>
  <si>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</si>
  <si>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</si>
  <si>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</si>
  <si>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</si>
  <si>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</si>
  <si>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</si>
  <si>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</si>
  <si>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</si>
  <si>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</si>
  <si>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</si>
  <si>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</si>
  <si>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</si>
  <si>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</si>
  <si>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</si>
  <si>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</si>
  <si>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</si>
  <si>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</si>
  <si>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</si>
  <si>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</si>
  <si>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</si>
  <si>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</si>
  <si>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</si>
  <si>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</si>
  <si>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</si>
  <si>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</si>
  <si>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</si>
  <si>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</si>
  <si>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</si>
  <si>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</si>
  <si>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</si>
  <si>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</si>
  <si>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</si>
  <si>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</si>
  <si>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</si>
  <si>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</si>
  <si>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</si>
  <si>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</si>
  <si>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</si>
  <si>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</si>
  <si>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</si>
  <si>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</si>
  <si>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</si>
  <si>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</si>
  <si>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</si>
  <si>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</si>
  <si>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</si>
  <si>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</si>
  <si>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</si>
  <si>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</si>
  <si>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</si>
  <si>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</si>
  <si>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</si>
  <si>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</si>
  <si>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</si>
  <si>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</si>
  <si>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</si>
  <si>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</si>
  <si>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</si>
  <si>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</si>
  <si>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</si>
  <si>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</si>
  <si>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</si>
  <si>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</si>
  <si>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</si>
  <si>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</si>
  <si>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</si>
  <si>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</si>
  <si>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</si>
  <si>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</si>
  <si>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</si>
  <si>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</si>
  <si>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</si>
  <si>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</si>
  <si>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</si>
  <si>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</si>
  <si>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</si>
  <si>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</si>
  <si>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</si>
  <si>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</si>
  <si>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</si>
  <si>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</si>
  <si>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</si>
  <si>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</si>
  <si>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</si>
  <si>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</si>
  <si>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</si>
  <si>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</si>
  <si>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</si>
  <si>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</si>
  <si>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</si>
  <si>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</si>
  <si>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</si>
  <si>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</si>
  <si>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</si>
  <si>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</si>
  <si>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</si>
  <si>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</si>
  <si>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</si>
  <si>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</si>
  <si>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</si>
  <si>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</si>
  <si>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</si>
  <si>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</si>
  <si>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</si>
  <si>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</si>
  <si>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</si>
  <si>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</si>
  <si>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</si>
  <si>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</si>
  <si>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</si>
  <si>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</si>
  <si>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</si>
  <si>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</si>
  <si>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</si>
  <si>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</si>
  <si>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</si>
  <si>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</si>
  <si>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</si>
  <si>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</si>
  <si>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</si>
  <si>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</si>
  <si>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</si>
  <si>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</si>
  <si>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</si>
  <si>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</si>
  <si>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</si>
  <si>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</si>
  <si>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</si>
  <si>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</si>
  <si>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</si>
  <si>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</si>
  <si>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</si>
  <si>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</si>
  <si>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</si>
  <si>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</si>
  <si>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</si>
  <si>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</si>
  <si>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</si>
  <si>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</si>
  <si>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</si>
  <si>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</si>
  <si>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</si>
  <si>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</si>
  <si>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</si>
  <si>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</si>
  <si>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</si>
  <si>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</si>
  <si>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</si>
  <si>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</si>
  <si>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</si>
  <si>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</si>
  <si>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</si>
  <si>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</si>
  <si>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</si>
  <si>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</si>
  <si>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</si>
  <si>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</si>
  <si>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</si>
  <si>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</si>
  <si>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</si>
  <si>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</si>
  <si>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</si>
  <si>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</si>
  <si>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</si>
  <si>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</si>
  <si>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</si>
  <si>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</si>
  <si>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</si>
  <si>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</si>
  <si>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</si>
  <si>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</si>
  <si>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</si>
  <si>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</si>
  <si>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</si>
  <si>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</si>
  <si>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</si>
  <si>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</si>
  <si>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</si>
  <si>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</si>
  <si>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</si>
  <si>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</si>
  <si>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</si>
  <si>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</si>
  <si>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</si>
  <si>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</si>
  <si>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</si>
  <si>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</si>
  <si>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</si>
  <si>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</si>
  <si>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</si>
  <si>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</si>
  <si>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</si>
  <si>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</si>
  <si>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</si>
  <si>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</si>
  <si>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</si>
  <si>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</si>
  <si>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</si>
  <si>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</si>
  <si>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</si>
  <si>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</si>
  <si>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</si>
  <si>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</si>
  <si>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</si>
  <si>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</si>
  <si>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</si>
  <si>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</si>
  <si>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</si>
  <si>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</si>
  <si>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</si>
  <si>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</si>
  <si>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</si>
  <si>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</si>
  <si>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</si>
  <si>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</si>
  <si>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</si>
  <si>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</si>
  <si>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</si>
  <si>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</si>
  <si>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</si>
  <si>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</si>
  <si>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</si>
  <si>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</si>
  <si>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</si>
  <si>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</si>
  <si>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</si>
  <si>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</si>
  <si>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</si>
  <si>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</si>
  <si>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</si>
  <si>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</si>
  <si>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</si>
  <si>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</si>
  <si>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</si>
  <si>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</si>
  <si>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</si>
  <si>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</si>
  <si>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</si>
  <si>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</si>
  <si>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</si>
  <si>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</si>
  <si>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</si>
  <si>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</si>
  <si>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</si>
  <si>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</si>
  <si>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</si>
  <si>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</si>
  <si>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</si>
  <si>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</si>
  <si>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</si>
  <si>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</si>
  <si>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</si>
  <si>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</si>
  <si>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</si>
  <si>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</si>
  <si>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</si>
  <si>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</si>
  <si>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</si>
  <si>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</si>
  <si>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</si>
  <si>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</si>
  <si>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</si>
  <si>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</si>
  <si>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</si>
  <si>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</si>
  <si>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</si>
  <si>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</si>
  <si>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</si>
  <si>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</si>
  <si>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</si>
  <si>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</si>
  <si>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</si>
  <si>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</si>
  <si>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</si>
  <si>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</si>
  <si>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</si>
  <si>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</si>
  <si>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</si>
  <si>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</si>
  <si>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</si>
  <si>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</si>
  <si>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</si>
  <si>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</si>
  <si>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</si>
  <si>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</si>
  <si>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</si>
  <si>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</si>
  <si>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</si>
  <si>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</si>
  <si>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</si>
  <si>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</si>
  <si>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</si>
  <si>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</si>
  <si>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</si>
  <si>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</si>
  <si>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</si>
  <si>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</si>
  <si>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</si>
  <si>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</si>
  <si>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</si>
  <si>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</si>
  <si>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</si>
  <si>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</si>
  <si>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</si>
  <si>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</si>
  <si>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</si>
  <si>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</si>
  <si>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</si>
  <si>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</si>
  <si>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</si>
  <si>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</si>
  <si>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</si>
  <si>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</si>
  <si>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</si>
  <si>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</si>
  <si>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</si>
  <si>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</si>
  <si>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</si>
  <si>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</si>
  <si>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</si>
  <si>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</si>
  <si>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</si>
  <si>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</si>
  <si>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</si>
  <si>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</si>
  <si>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</si>
  <si>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</si>
  <si>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</si>
  <si>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</si>
  <si>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</si>
  <si>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</si>
  <si>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</si>
  <si>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</si>
  <si>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</si>
  <si>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</si>
  <si>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</si>
  <si>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</si>
  <si>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</si>
  <si>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</si>
  <si>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</si>
  <si>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</si>
  <si>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</si>
  <si>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</si>
  <si>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</si>
  <si>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</si>
  <si>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</si>
  <si>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</si>
  <si>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</si>
  <si>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</si>
  <si>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</si>
  <si>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</si>
  <si>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</si>
  <si>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</si>
  <si>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</si>
  <si>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</si>
  <si>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</si>
  <si>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</si>
  <si>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</si>
  <si>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</si>
  <si>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</si>
  <si>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</si>
  <si>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</si>
  <si>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</si>
  <si>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</si>
  <si>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</si>
  <si>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</si>
  <si>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</si>
  <si>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</si>
  <si>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</si>
  <si>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</si>
  <si>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</si>
  <si>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</si>
  <si>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</si>
  <si>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</si>
  <si>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</si>
  <si>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</si>
  <si>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</si>
  <si>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</si>
  <si>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</si>
  <si>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</si>
  <si>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</si>
  <si>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</si>
  <si>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</si>
  <si>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</si>
  <si>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</si>
  <si>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</si>
  <si>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</si>
  <si>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</si>
  <si>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</si>
  <si>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</si>
  <si>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</si>
  <si>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</si>
  <si>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</si>
  <si>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</si>
  <si>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</si>
  <si>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</si>
  <si>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</si>
  <si>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</si>
  <si>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</si>
  <si>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</si>
  <si>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</si>
  <si>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</si>
  <si>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</si>
  <si>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</si>
  <si>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</si>
  <si>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</si>
  <si>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</si>
  <si>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</si>
  <si>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</si>
  <si>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</si>
  <si>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</si>
  <si>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</si>
  <si>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</si>
  <si>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</si>
  <si>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</si>
  <si>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</si>
  <si>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</si>
  <si>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</si>
  <si>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</si>
  <si>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</si>
  <si>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</si>
  <si>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</si>
  <si>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</si>
  <si>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</si>
  <si>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</si>
  <si>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</si>
  <si>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</si>
  <si>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</si>
  <si>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</si>
  <si>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</si>
  <si>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</si>
  <si>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</si>
  <si>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</si>
  <si>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</si>
  <si>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</si>
  <si>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</si>
  <si>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</si>
  <si>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</si>
  <si>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</si>
  <si>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</si>
  <si>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</si>
  <si>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</si>
  <si>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</si>
  <si>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</si>
  <si>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</si>
  <si>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</si>
  <si>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</si>
  <si>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</si>
  <si>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</si>
  <si>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</si>
  <si>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</si>
  <si>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</si>
  <si>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</si>
  <si>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</si>
  <si>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</si>
  <si>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</si>
  <si>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</si>
  <si>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</si>
  <si>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</si>
  <si>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</si>
  <si>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</si>
  <si>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</si>
  <si>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</si>
  <si>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</si>
  <si>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</si>
  <si>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</si>
  <si>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</si>
  <si>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</si>
  <si>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</si>
  <si>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</si>
  <si>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</si>
  <si>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</si>
  <si>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</si>
  <si>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</si>
  <si>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</si>
  <si>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</si>
  <si>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</si>
  <si>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</si>
  <si>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</si>
  <si>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</si>
  <si>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</si>
  <si>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</si>
  <si>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</si>
  <si>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</si>
  <si>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</si>
  <si>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</si>
  <si>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</si>
  <si>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</si>
  <si>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</si>
  <si>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</si>
  <si>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</si>
  <si>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</si>
  <si>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</si>
  <si>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</si>
  <si>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</si>
  <si>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</si>
  <si>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</si>
  <si>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</si>
  <si>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</si>
  <si>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</si>
  <si>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</si>
  <si>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</si>
  <si>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</si>
  <si>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</si>
  <si>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</si>
  <si>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</si>
  <si>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</si>
  <si>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</si>
  <si>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</si>
  <si>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</si>
  <si>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</si>
  <si>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</si>
  <si>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</si>
  <si>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</si>
  <si>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</si>
  <si>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</si>
  <si>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</si>
  <si>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</si>
  <si>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</si>
  <si>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</si>
  <si>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</si>
  <si>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</si>
  <si>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</si>
  <si>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</si>
  <si>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</si>
  <si>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</si>
  <si>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</si>
  <si>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</si>
  <si>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</si>
  <si>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</si>
  <si>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</si>
  <si>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</si>
  <si>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</si>
  <si>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</si>
  <si>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</si>
  <si>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</si>
  <si>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</si>
  <si>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</si>
  <si>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</si>
  <si>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</si>
  <si>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</si>
  <si>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</si>
  <si>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</si>
  <si>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</si>
  <si>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</si>
  <si>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</si>
  <si>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</si>
  <si>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</si>
  <si>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</si>
  <si>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</si>
  <si>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</si>
  <si>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</si>
  <si>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</si>
  <si>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</si>
  <si>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</si>
  <si>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</si>
  <si>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</si>
  <si>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</si>
  <si>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</si>
  <si>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</si>
  <si>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</si>
  <si>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</si>
  <si>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</si>
  <si>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</si>
  <si>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</si>
  <si>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</si>
  <si>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</si>
  <si>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</si>
  <si>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</si>
  <si>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</si>
  <si>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</si>
  <si>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</si>
  <si>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</si>
  <si>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</si>
  <si>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</si>
  <si>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</si>
  <si>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</si>
  <si>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</si>
  <si>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</si>
  <si>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</si>
  <si>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</si>
  <si>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</si>
  <si>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</si>
  <si>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</si>
  <si>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</si>
  <si>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</si>
  <si>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</si>
  <si>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</si>
  <si>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</si>
  <si>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</si>
  <si>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</si>
  <si>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</si>
  <si>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</si>
  <si>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</si>
  <si>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</si>
  <si>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</si>
  <si>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</si>
  <si>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</si>
  <si>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</si>
  <si>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</si>
  <si>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</si>
  <si>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</si>
  <si>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</si>
  <si>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</si>
  <si>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</si>
  <si>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</si>
  <si>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</si>
  <si>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</si>
  <si>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</si>
  <si>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</si>
  <si>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</si>
  <si>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</si>
  <si>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</si>
  <si>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</si>
  <si>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</si>
  <si>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</si>
  <si>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</si>
  <si>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</si>
  <si>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</si>
  <si>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</si>
  <si>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</si>
  <si>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</si>
  <si>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</si>
  <si>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</si>
  <si>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</si>
  <si>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</si>
  <si>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</si>
  <si>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</si>
  <si>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</si>
  <si>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</si>
  <si>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</si>
  <si>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</si>
  <si>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</si>
  <si>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</si>
  <si>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</si>
  <si>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</si>
  <si>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</si>
  <si>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</si>
  <si>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</si>
  <si>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</si>
  <si>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</si>
  <si>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</si>
  <si>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</si>
  <si>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</si>
  <si>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</si>
  <si>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</si>
  <si>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</si>
  <si>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</si>
  <si>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</si>
  <si>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</si>
  <si>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</si>
  <si>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</si>
  <si>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</si>
  <si>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</si>
  <si>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</si>
  <si>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</si>
  <si>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</si>
  <si>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</si>
  <si>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</si>
  <si>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</si>
  <si>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</si>
  <si>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</si>
  <si>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</si>
  <si>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</si>
  <si>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</si>
  <si>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</si>
  <si>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</si>
  <si>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</si>
  <si>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</si>
  <si>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</si>
  <si>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</si>
  <si>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</si>
  <si>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</si>
  <si>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</si>
  <si>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</si>
  <si>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</si>
  <si>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</si>
  <si>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</si>
  <si>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</si>
  <si>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</si>
  <si>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</si>
  <si>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</si>
  <si>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</si>
  <si>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</si>
  <si>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</si>
  <si>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</si>
  <si>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</si>
  <si>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</si>
  <si>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</si>
  <si>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</si>
  <si>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</si>
  <si>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</si>
  <si>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</si>
  <si>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</si>
  <si>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</si>
  <si>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</si>
  <si>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</si>
  <si>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</si>
  <si>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</si>
  <si>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</si>
  <si>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</si>
  <si>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</si>
  <si>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</si>
  <si>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</si>
  <si>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</si>
  <si>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</si>
  <si>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</si>
  <si>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</si>
  <si>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</si>
  <si>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</si>
  <si>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</si>
  <si>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</si>
  <si>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</si>
  <si>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</si>
  <si>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</si>
  <si>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</si>
  <si>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</si>
  <si>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</si>
  <si>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</si>
  <si>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</si>
  <si>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</si>
  <si>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</si>
  <si>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</si>
  <si>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</si>
  <si>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</si>
  <si>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</si>
  <si>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</si>
  <si>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</si>
  <si>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</si>
  <si>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</si>
  <si>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</si>
  <si>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</si>
  <si>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</si>
  <si>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</si>
  <si>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</si>
  <si>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</si>
  <si>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</si>
  <si>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</si>
  <si>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</si>
  <si>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</si>
  <si>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</si>
  <si>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</si>
  <si>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</si>
  <si>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</si>
  <si>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</si>
  <si>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</si>
  <si>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</si>
  <si>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</si>
  <si>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</si>
  <si>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</si>
  <si>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</si>
  <si>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</si>
  <si>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</si>
  <si>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</si>
  <si>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</si>
  <si>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</si>
  <si>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</si>
  <si>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</si>
  <si>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</si>
  <si>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</si>
  <si>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</si>
  <si>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</si>
  <si>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</si>
  <si>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</si>
  <si>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</si>
  <si>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</si>
  <si>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</si>
  <si>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</si>
  <si>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</si>
  <si>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</si>
  <si>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</si>
  <si>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</si>
  <si>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</si>
  <si>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</si>
  <si>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</si>
  <si>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</si>
  <si>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</si>
  <si>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</si>
  <si>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</si>
  <si>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</si>
  <si>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</si>
  <si>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</si>
  <si>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</si>
  <si>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</si>
  <si>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</si>
  <si>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</si>
  <si>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</si>
  <si>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</si>
  <si>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</si>
  <si>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</si>
  <si>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</si>
  <si>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</si>
  <si>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</si>
  <si>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</si>
  <si>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</si>
  <si>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</si>
  <si>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</si>
  <si>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</si>
  <si>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</si>
  <si>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</si>
  <si>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</si>
  <si>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</si>
  <si>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</si>
  <si>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</si>
  <si>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</si>
  <si>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</si>
  <si>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</si>
  <si>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</si>
  <si>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</si>
  <si>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</si>
  <si>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</si>
  <si>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</si>
  <si>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</si>
  <si>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</si>
  <si>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</si>
  <si>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</si>
  <si>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</si>
  <si>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</si>
  <si>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</si>
  <si>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</si>
  <si>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</si>
  <si>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</si>
  <si>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</si>
  <si>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</si>
  <si>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</si>
  <si>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</si>
  <si>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</si>
  <si>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</si>
  <si>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</si>
  <si>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</si>
  <si>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</si>
  <si>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</si>
  <si>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</si>
  <si>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</si>
  <si>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</si>
  <si>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</si>
  <si>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</si>
  <si>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</si>
  <si>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</si>
  <si>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</si>
  <si>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</si>
  <si>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</si>
  <si>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</si>
  <si>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</si>
  <si>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</si>
  <si>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</si>
  <si>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</si>
  <si>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</si>
  <si>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</si>
  <si>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</si>
  <si>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</si>
  <si>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</si>
  <si>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</si>
  <si>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</si>
  <si>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</si>
  <si>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</si>
  <si>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</si>
  <si>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</si>
  <si>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</si>
  <si>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</si>
  <si>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</si>
  <si>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</si>
  <si>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</si>
  <si>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</si>
  <si>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</si>
  <si>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</si>
  <si>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</si>
  <si>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</si>
  <si>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</si>
  <si>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</si>
  <si>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</si>
  <si>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</si>
  <si>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</si>
  <si>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</si>
  <si>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</si>
  <si>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</si>
  <si>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</si>
  <si>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</si>
  <si>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</si>
  <si>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</si>
  <si>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</si>
  <si>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</si>
  <si>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</si>
  <si>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</si>
  <si>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</si>
  <si>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</si>
  <si>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</si>
  <si>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</si>
  <si>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</si>
  <si>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</si>
  <si>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</si>
  <si>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</si>
  <si>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</si>
  <si>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</si>
  <si>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</si>
  <si>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</si>
  <si>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</si>
  <si>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</si>
  <si>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</si>
  <si>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</si>
  <si>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</si>
  <si>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</si>
  <si>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</si>
  <si>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</si>
  <si>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</si>
  <si>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</si>
  <si>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</si>
  <si>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</si>
  <si>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</si>
  <si>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</si>
  <si>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</si>
  <si>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</si>
  <si>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</si>
  <si>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</si>
  <si>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</si>
  <si>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</si>
  <si>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</si>
  <si>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</si>
  <si>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</si>
  <si>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</si>
  <si>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</si>
  <si>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</si>
  <si>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</si>
  <si>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</si>
  <si>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</si>
  <si>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</si>
  <si>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</si>
  <si>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</si>
  <si>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</si>
  <si>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</si>
  <si>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</si>
  <si>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</si>
  <si>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</si>
  <si>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</si>
  <si>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</si>
  <si>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</si>
  <si>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</si>
  <si>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</si>
  <si>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</si>
  <si>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</si>
  <si>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</si>
  <si>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</si>
  <si>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</si>
  <si>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</si>
  <si>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</si>
  <si>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</si>
  <si>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</si>
  <si>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</si>
  <si>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</si>
  <si>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</si>
  <si>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</si>
  <si>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</si>
  <si>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</si>
  <si>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</si>
  <si>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</si>
  <si>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</si>
  <si>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</si>
  <si>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</si>
  <si>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</si>
  <si>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</si>
  <si>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</si>
  <si>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</si>
  <si>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</si>
  <si>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</si>
  <si>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</si>
  <si>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</si>
  <si>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</si>
  <si>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</si>
  <si>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</si>
  <si>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</si>
  <si>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</si>
  <si>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</si>
  <si>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</si>
  <si>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</si>
  <si>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</si>
  <si>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</si>
  <si>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</si>
  <si>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</si>
  <si>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</si>
  <si>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</si>
  <si>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</si>
  <si>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</si>
  <si>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</si>
  <si>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</si>
  <si>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</si>
  <si>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</si>
  <si>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</si>
  <si>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</si>
  <si>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</si>
  <si>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</si>
  <si>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</si>
  <si>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</si>
  <si>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</si>
  <si>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</si>
  <si>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</si>
  <si>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</si>
  <si>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</si>
  <si>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</si>
  <si>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</si>
  <si>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</si>
  <si>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</si>
  <si>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</si>
  <si>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</si>
  <si>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</si>
  <si>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</si>
  <si>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</si>
  <si>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</si>
  <si>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</si>
  <si>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</si>
  <si>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</si>
  <si>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</si>
  <si>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</si>
  <si>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</si>
  <si>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</si>
  <si>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</si>
  <si>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</si>
  <si>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</si>
  <si>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</si>
  <si>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</si>
  <si>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</si>
  <si>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</si>
  <si>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</si>
  <si>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</si>
  <si>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</si>
  <si>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</si>
  <si>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</si>
  <si>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</si>
  <si>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</si>
  <si>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</si>
  <si>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</si>
  <si>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</si>
  <si>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</si>
  <si>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</si>
  <si>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</si>
  <si>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</si>
  <si>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</si>
  <si>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</si>
  <si>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</si>
  <si>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</si>
  <si>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</si>
  <si>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</si>
  <si>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</si>
  <si>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</si>
  <si>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</si>
  <si>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</si>
  <si>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</si>
  <si>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</si>
  <si>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</si>
  <si>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</si>
  <si>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</si>
  <si>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</si>
  <si>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</si>
  <si>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</si>
  <si>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</si>
  <si>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</si>
  <si>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</si>
  <si>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</si>
  <si>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</si>
  <si>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</si>
  <si>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</si>
  <si>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</si>
  <si>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</si>
  <si>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</si>
  <si>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</si>
  <si>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</si>
  <si>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</si>
  <si>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</si>
  <si>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</si>
  <si>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</si>
  <si>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</si>
  <si>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</si>
  <si>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</si>
  <si>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</si>
  <si>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</si>
  <si>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</si>
  <si>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</si>
  <si>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</si>
  <si>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</si>
  <si>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</si>
  <si>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</si>
  <si>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</si>
  <si>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</si>
  <si>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</si>
  <si>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</si>
  <si>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</si>
  <si>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</si>
  <si>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</si>
  <si>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</si>
  <si>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</si>
  <si>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</si>
  <si>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</si>
  <si>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</si>
  <si>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</si>
  <si>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</si>
  <si>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</si>
  <si>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</si>
  <si>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</si>
  <si>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</si>
  <si>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</si>
  <si>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</si>
  <si>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</si>
  <si>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</si>
  <si>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</si>
  <si>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</si>
  <si>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</si>
  <si>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</si>
  <si>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</si>
  <si>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</si>
  <si>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</si>
  <si>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</si>
  <si>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</si>
  <si>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</si>
  <si>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</si>
  <si>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</si>
  <si>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</si>
  <si>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</si>
  <si>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</si>
  <si>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</si>
  <si>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</si>
  <si>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</si>
  <si>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</si>
  <si>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</si>
  <si>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</si>
  <si>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</si>
  <si>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</si>
  <si>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</si>
  <si>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</si>
  <si>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</si>
  <si>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</si>
  <si>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</si>
  <si>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</si>
  <si>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</si>
  <si>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</si>
  <si>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</si>
  <si>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</si>
  <si>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</si>
  <si>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</si>
  <si>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</si>
  <si>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</si>
  <si>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</si>
  <si>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</si>
  <si>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</si>
  <si>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</si>
  <si>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</si>
  <si>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</si>
  <si>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</si>
  <si>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</si>
  <si>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</si>
  <si>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</si>
  <si>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</si>
  <si>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</si>
  <si>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</si>
  <si>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</si>
  <si>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</si>
  <si>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</si>
  <si>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</si>
  <si>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</si>
  <si>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</si>
  <si>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</si>
  <si>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</si>
  <si>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</si>
  <si>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</si>
  <si>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</si>
  <si>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</si>
  <si>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</si>
  <si>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</si>
  <si>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</si>
  <si>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</si>
  <si>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</si>
  <si>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</si>
  <si>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</si>
  <si>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</si>
  <si>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</si>
  <si>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</si>
  <si>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</si>
  <si>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</si>
  <si>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</si>
  <si>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</si>
  <si>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</si>
  <si>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</si>
  <si>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</si>
  <si>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</si>
  <si>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</si>
  <si>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</si>
  <si>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</si>
  <si>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</si>
  <si>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</si>
  <si>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</si>
  <si>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</si>
  <si>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</si>
  <si>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</si>
  <si>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</si>
  <si>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</si>
  <si>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</si>
  <si>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</si>
  <si>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</si>
  <si>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</si>
  <si>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</si>
  <si>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</si>
  <si>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</si>
  <si>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</si>
  <si>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</si>
  <si>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</si>
  <si>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</si>
  <si>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</si>
  <si>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</si>
  <si>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</si>
  <si>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</si>
  <si>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</si>
  <si>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</si>
  <si>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</si>
  <si>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</si>
  <si>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</si>
  <si>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</si>
  <si>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</si>
  <si>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</si>
  <si>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</si>
  <si>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</si>
  <si>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</si>
  <si>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</si>
  <si>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</si>
  <si>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</si>
  <si>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</si>
  <si>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</si>
  <si>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</si>
  <si>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</si>
  <si>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</si>
  <si>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</si>
  <si>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</si>
  <si>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</si>
  <si>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</si>
  <si>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</si>
  <si>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</si>
  <si>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</si>
  <si>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</si>
  <si>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</si>
  <si>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</si>
  <si>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</si>
  <si>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</si>
  <si>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</si>
  <si>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</si>
  <si>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</si>
  <si>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</si>
  <si>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</si>
  <si>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</si>
  <si>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</si>
  <si>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</si>
  <si>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</si>
  <si>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</si>
  <si>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</si>
  <si>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</si>
  <si>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</si>
  <si>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</si>
  <si>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</si>
  <si>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</si>
  <si>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</si>
  <si>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</si>
  <si>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</si>
  <si>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</si>
  <si>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</si>
  <si>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</si>
  <si>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</si>
  <si>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</si>
  <si>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</si>
  <si>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</si>
  <si>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</si>
  <si>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</si>
  <si>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</si>
  <si>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</si>
  <si>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</si>
  <si>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</si>
  <si>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</si>
  <si>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</si>
  <si>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</si>
  <si>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</si>
  <si>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</si>
  <si>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</si>
  <si>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</si>
  <si>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</si>
  <si>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</si>
  <si>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</si>
  <si>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</si>
  <si>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</si>
  <si>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</si>
  <si>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</si>
  <si>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</si>
  <si>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</si>
  <si>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</si>
  <si>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</si>
  <si>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</si>
  <si>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</si>
  <si>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</si>
  <si>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</si>
  <si>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</si>
  <si>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</si>
  <si>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</si>
  <si>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</si>
  <si>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</si>
  <si>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</si>
  <si>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</si>
  <si>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</si>
  <si>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</si>
  <si>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</si>
  <si>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</si>
  <si>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</si>
  <si>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</si>
  <si>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</si>
  <si>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</si>
  <si>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</si>
  <si>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</si>
  <si>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</si>
  <si>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</si>
  <si>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</si>
  <si>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</si>
  <si>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</si>
  <si>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</si>
  <si>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</si>
  <si>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</si>
  <si>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</si>
  <si>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</si>
  <si>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</si>
  <si>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</si>
  <si>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</si>
  <si>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</si>
  <si>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</si>
  <si>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</si>
  <si>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</si>
  <si>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</si>
  <si>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</si>
  <si>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</si>
  <si>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</si>
  <si>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</si>
  <si>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</si>
  <si>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</si>
  <si>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</si>
  <si>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</si>
  <si>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</si>
  <si>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</si>
  <si>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</si>
  <si>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</si>
  <si>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</si>
  <si>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</si>
  <si>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</si>
  <si>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</si>
  <si>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</si>
  <si>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</si>
  <si>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</si>
  <si>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</si>
  <si>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</si>
  <si>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</si>
  <si>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</si>
  <si>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</si>
  <si>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</si>
  <si>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</si>
  <si>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</si>
  <si>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</si>
  <si>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</si>
  <si>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</si>
  <si>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</si>
  <si>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</si>
  <si>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</si>
  <si>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</si>
  <si>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</si>
  <si>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</si>
  <si>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</si>
  <si>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</si>
  <si>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</si>
  <si>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</si>
  <si>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</si>
  <si>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</si>
  <si>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</si>
  <si>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</si>
  <si>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</si>
  <si>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</si>
  <si>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</si>
  <si>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</si>
  <si>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</si>
  <si>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</si>
  <si>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</si>
  <si>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</si>
  <si>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</si>
  <si>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</si>
  <si>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</si>
  <si>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</si>
  <si>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</si>
  <si>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</si>
  <si>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</si>
  <si>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</si>
  <si>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</si>
  <si>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</si>
  <si>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</si>
  <si>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</si>
  <si>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</si>
  <si>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</si>
  <si>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</si>
  <si>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</si>
  <si>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</si>
  <si>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</si>
  <si>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</si>
  <si>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</si>
  <si>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</si>
  <si>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</si>
  <si>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</si>
  <si>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</si>
  <si>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</si>
  <si>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</si>
  <si>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</si>
  <si>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</si>
  <si>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</si>
  <si>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</si>
  <si>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</si>
  <si>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</si>
  <si>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</si>
  <si>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</si>
  <si>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</si>
  <si>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</si>
  <si>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</si>
  <si>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</si>
  <si>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</si>
  <si>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</si>
  <si>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</si>
  <si>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</si>
  <si>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</si>
  <si>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</si>
  <si>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</si>
  <si>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</si>
  <si>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</si>
  <si>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</si>
  <si>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</si>
  <si>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</si>
  <si>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</si>
  <si>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</si>
  <si>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</si>
  <si>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</si>
  <si>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</si>
  <si>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</si>
  <si>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</si>
  <si>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</si>
  <si>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</si>
  <si>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</si>
  <si>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</si>
  <si>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</si>
  <si>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</si>
  <si>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</si>
  <si>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</si>
  <si>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</si>
  <si>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</si>
  <si>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</si>
  <si>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</si>
  <si>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</si>
  <si>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</si>
  <si>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</si>
  <si>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</si>
  <si>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</si>
  <si>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</si>
  <si>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</si>
  <si>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</si>
  <si>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</si>
  <si>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</si>
  <si>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</si>
  <si>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</si>
  <si>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</si>
  <si>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</si>
  <si>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</si>
  <si>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</si>
  <si>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</si>
  <si>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</si>
  <si>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</si>
  <si>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</si>
  <si>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</si>
  <si>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</si>
  <si>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</si>
  <si>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</si>
  <si>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</si>
  <si>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</si>
  <si>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</si>
  <si>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</si>
  <si>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</si>
  <si>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</si>
  <si>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</si>
  <si>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</si>
  <si>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</si>
  <si>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</si>
  <si>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</si>
  <si>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</si>
  <si>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</si>
  <si>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</si>
  <si>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</si>
  <si>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</si>
  <si>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</si>
  <si>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</si>
  <si>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</si>
  <si>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</si>
  <si>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</si>
  <si>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</si>
  <si>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</si>
  <si>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</si>
  <si>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</si>
  <si>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</si>
  <si>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</si>
  <si>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</si>
  <si>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</si>
  <si>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</si>
  <si>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</si>
  <si>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</si>
  <si>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</si>
  <si>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</si>
  <si>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</si>
  <si>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</si>
  <si>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</si>
  <si>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</si>
  <si>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</si>
  <si>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</si>
  <si>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</si>
  <si>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</si>
  <si>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</si>
  <si>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</si>
  <si>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</si>
  <si>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</si>
  <si>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</si>
  <si>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</si>
  <si>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</si>
  <si>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</si>
  <si>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</si>
  <si>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</si>
  <si>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</si>
  <si>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</si>
  <si>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</si>
  <si>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</si>
  <si>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</si>
  <si>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</si>
  <si>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</si>
  <si>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</si>
  <si>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</si>
  <si>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</si>
  <si>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</si>
  <si>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</si>
  <si>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</si>
  <si>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</si>
  <si>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</si>
  <si>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</si>
  <si>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</si>
  <si>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</si>
  <si>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</si>
  <si>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</si>
  <si>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</si>
  <si>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</si>
  <si>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</si>
  <si>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</si>
  <si>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</si>
  <si>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</si>
  <si>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</si>
  <si>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</si>
  <si>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</si>
  <si>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</si>
  <si>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</si>
  <si>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</si>
  <si>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</si>
  <si>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</si>
  <si>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</si>
  <si>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</si>
  <si>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</si>
  <si>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</si>
  <si>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</si>
  <si>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</si>
  <si>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</si>
  <si>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</si>
  <si>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</si>
  <si>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</si>
  <si>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</si>
  <si>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</si>
  <si>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</si>
  <si>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</si>
  <si>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</si>
  <si>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</si>
  <si>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</si>
  <si>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</si>
  <si>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</si>
  <si>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</si>
  <si>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</si>
  <si>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</si>
  <si>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</si>
  <si>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</si>
  <si>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</si>
  <si>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</si>
  <si>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</si>
  <si>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</si>
  <si>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</si>
  <si>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</si>
  <si>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</si>
  <si>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</si>
  <si>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</si>
  <si>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</si>
  <si>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</si>
  <si>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</si>
  <si>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</si>
  <si>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</si>
  <si>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</si>
  <si>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</si>
  <si>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</si>
  <si>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</si>
  <si>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</si>
  <si>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</si>
  <si>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</si>
  <si>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</si>
  <si>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</si>
  <si>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</si>
  <si>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</si>
  <si>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</si>
  <si>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</si>
  <si>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</si>
  <si>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</si>
  <si>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</si>
  <si>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</si>
  <si>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</si>
  <si>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</si>
  <si>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</si>
  <si>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</si>
  <si>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</si>
  <si>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</si>
  <si>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</si>
  <si>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</si>
  <si>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</si>
  <si>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</si>
  <si>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</si>
  <si>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</si>
  <si>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</si>
  <si>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</si>
  <si>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</si>
  <si>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</si>
  <si>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</si>
  <si>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</si>
  <si>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</si>
  <si>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</si>
  <si>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</si>
  <si>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</si>
  <si>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</si>
  <si>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</si>
  <si>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</si>
  <si>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</si>
  <si>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</si>
  <si>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</si>
  <si>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</si>
  <si>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</si>
  <si>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</si>
  <si>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</si>
  <si>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</si>
  <si>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</si>
  <si>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</si>
  <si>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</si>
  <si>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</si>
  <si>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</si>
  <si>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</si>
  <si>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</si>
  <si>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</si>
  <si>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</si>
  <si>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</si>
  <si>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</si>
  <si>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</si>
  <si>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</si>
  <si>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</si>
  <si>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</si>
  <si>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</si>
  <si>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</si>
  <si>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</si>
  <si>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</si>
  <si>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</si>
  <si>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</si>
  <si>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</si>
  <si>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</si>
  <si>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</si>
  <si>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</si>
  <si>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</si>
  <si>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</si>
  <si>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</si>
  <si>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</si>
  <si>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</si>
  <si>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</si>
  <si>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</si>
  <si>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</si>
  <si>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</si>
  <si>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</si>
  <si>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</si>
  <si>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</si>
  <si>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</si>
  <si>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</si>
  <si>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</si>
  <si>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</si>
  <si>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</si>
  <si>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</si>
  <si>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</si>
  <si>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</si>
  <si>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</si>
  <si>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</si>
  <si>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</si>
  <si>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</si>
  <si>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</si>
  <si>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</si>
  <si>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</si>
  <si>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</si>
  <si>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</si>
  <si>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</si>
  <si>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</si>
  <si>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</si>
  <si>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</si>
  <si>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</si>
  <si>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</si>
  <si>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</si>
  <si>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</si>
  <si>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</si>
  <si>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</si>
  <si>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</si>
  <si>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</si>
  <si>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</si>
  <si>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</si>
  <si>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</si>
  <si>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</si>
  <si>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</si>
  <si>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</si>
  <si>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</si>
  <si>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</si>
  <si>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</si>
  <si>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</si>
  <si>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</si>
  <si>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</si>
  <si>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</si>
  <si>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</si>
  <si>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</si>
  <si>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</si>
  <si>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</si>
  <si>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</si>
  <si>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</si>
  <si>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</si>
  <si>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</si>
  <si>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</si>
  <si>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</si>
  <si>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</si>
  <si>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</si>
  <si>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</si>
  <si>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</si>
  <si>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</si>
  <si>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</si>
  <si>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</si>
  <si>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</si>
  <si>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</si>
  <si>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</si>
  <si>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</si>
  <si>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</si>
  <si>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</si>
  <si>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</si>
  <si>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</si>
  <si>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</si>
  <si>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</si>
  <si>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</si>
  <si>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</si>
  <si>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</si>
  <si>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</si>
  <si>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</si>
  <si>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</si>
  <si>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</si>
  <si>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</si>
  <si>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</si>
  <si>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</si>
  <si>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</si>
  <si>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</si>
  <si>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</si>
  <si>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</si>
  <si>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</si>
  <si>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</si>
  <si>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</si>
  <si>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</si>
  <si>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</si>
  <si>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</si>
  <si>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</si>
  <si>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</si>
  <si>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</si>
  <si>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</si>
  <si>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</si>
  <si>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</si>
  <si>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</si>
  <si>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</si>
  <si>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</si>
  <si>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</si>
  <si>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</si>
  <si>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</si>
  <si>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</si>
  <si>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</si>
  <si>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</si>
  <si>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</si>
  <si>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</si>
  <si>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</si>
  <si>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</si>
  <si>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</si>
  <si>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</si>
  <si>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</si>
  <si>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</si>
  <si>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</si>
  <si>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</si>
  <si>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</si>
  <si>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</si>
  <si>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</si>
  <si>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</si>
  <si>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</si>
  <si>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</si>
  <si>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</si>
  <si>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</si>
  <si>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</si>
  <si>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</si>
  <si>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</si>
  <si>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</si>
  <si>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</si>
  <si>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</si>
  <si>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</si>
  <si>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</si>
  <si>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</si>
  <si>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</si>
  <si>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</si>
  <si>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</si>
  <si>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</si>
  <si>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</si>
  <si>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</si>
  <si>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</si>
  <si>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</si>
  <si>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</si>
  <si>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</si>
  <si>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</si>
  <si>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</si>
  <si>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</si>
  <si>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</si>
  <si>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</si>
  <si>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</si>
  <si>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</si>
  <si>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</si>
  <si>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</si>
  <si>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</si>
  <si>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</si>
  <si>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</si>
  <si>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</si>
  <si>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</si>
  <si>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</si>
  <si>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</si>
  <si>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</si>
  <si>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</si>
  <si>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</si>
  <si>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</si>
  <si>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</si>
  <si>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</si>
  <si>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</si>
  <si>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</si>
  <si>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</si>
  <si>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</si>
  <si>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</si>
  <si>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</si>
  <si>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</si>
  <si>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</si>
  <si>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</si>
  <si>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</si>
  <si>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</si>
  <si>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</si>
  <si>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</si>
  <si>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</si>
  <si>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</si>
  <si>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</si>
  <si>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</si>
  <si>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</si>
  <si>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</si>
  <si>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</si>
  <si>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</si>
  <si>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</si>
  <si>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</si>
  <si>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</si>
  <si>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</si>
  <si>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</si>
  <si>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</si>
  <si>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</si>
  <si>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</si>
  <si>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</si>
  <si>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</si>
  <si>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</si>
  <si>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</si>
  <si>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</si>
  <si>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</si>
  <si>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</si>
  <si>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</si>
  <si>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</si>
  <si>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</si>
  <si>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</si>
  <si>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</si>
  <si>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</si>
  <si>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</si>
  <si>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</si>
  <si>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</si>
  <si>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</si>
  <si>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</si>
  <si>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</si>
  <si>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</si>
  <si>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</si>
  <si>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</si>
  <si>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</si>
  <si>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</si>
  <si>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</si>
  <si>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</si>
  <si>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</si>
  <si>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</si>
  <si>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</si>
  <si>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</si>
  <si>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</si>
  <si>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</si>
  <si>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</si>
  <si>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</si>
  <si>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</si>
  <si>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</si>
  <si>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</si>
  <si>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</si>
  <si>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</si>
  <si>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</si>
  <si>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</si>
  <si>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</si>
  <si>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</si>
  <si>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</si>
  <si>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</si>
  <si>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</si>
  <si>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</si>
  <si>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</si>
  <si>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</si>
  <si>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</si>
  <si>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</si>
  <si>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</si>
  <si>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</si>
  <si>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</si>
  <si>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</si>
  <si>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</si>
  <si>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</si>
  <si>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</si>
  <si>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</si>
  <si>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</si>
  <si>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</si>
  <si>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</si>
  <si>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</si>
  <si>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</si>
  <si>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</si>
  <si>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</si>
  <si>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</si>
  <si>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</si>
  <si>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</si>
  <si>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</si>
  <si>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</si>
  <si>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</si>
  <si>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</si>
  <si>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</si>
  <si>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</si>
  <si>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</si>
  <si>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</si>
  <si>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</si>
  <si>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</si>
  <si>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</si>
  <si>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</si>
  <si>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</si>
  <si>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</si>
  <si>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</si>
  <si>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</si>
  <si>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</si>
  <si>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</si>
  <si>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</si>
  <si>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</si>
  <si>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</si>
  <si>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</si>
  <si>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</si>
  <si>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</si>
  <si>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</si>
  <si>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</si>
  <si>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</si>
  <si>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</si>
  <si>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</si>
  <si>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</si>
  <si>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</si>
  <si>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</si>
  <si>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</si>
  <si>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</si>
  <si>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</si>
  <si>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</si>
  <si>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</si>
  <si>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</si>
  <si>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</si>
  <si>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</si>
  <si>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</si>
  <si>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</si>
  <si>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</si>
  <si>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</si>
  <si>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</si>
  <si>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</si>
  <si>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</si>
  <si>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</si>
  <si>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</si>
  <si>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</si>
  <si>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</si>
  <si>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</si>
  <si>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</si>
  <si>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</si>
  <si>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</si>
  <si>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</si>
  <si>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</si>
  <si>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</si>
  <si>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</si>
  <si>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</si>
  <si>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</si>
  <si>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</si>
  <si>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</si>
  <si>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</si>
  <si>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</si>
  <si>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</si>
  <si>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</si>
  <si>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</si>
  <si>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</si>
  <si>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</si>
  <si>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</si>
  <si>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</si>
  <si>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</si>
  <si>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</si>
  <si>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</si>
  <si>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</si>
  <si>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</si>
  <si>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</si>
  <si>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</si>
  <si>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</si>
  <si>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</si>
  <si>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</si>
  <si>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</si>
  <si>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</si>
  <si>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</si>
  <si>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</si>
  <si>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</si>
  <si>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</si>
  <si>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</si>
  <si>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</si>
  <si>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</si>
  <si>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</si>
  <si>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</si>
  <si>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</si>
  <si>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</si>
  <si>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</si>
  <si>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</si>
  <si>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</si>
  <si>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</si>
  <si>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</si>
  <si>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</si>
  <si>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</si>
  <si>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</si>
  <si>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</si>
  <si>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</si>
  <si>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</si>
  <si>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</si>
  <si>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</si>
  <si>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</si>
  <si>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</si>
  <si>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</si>
  <si>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</si>
  <si>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</si>
  <si>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</si>
  <si>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</si>
  <si>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</si>
  <si>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</si>
  <si>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</si>
  <si>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</si>
  <si>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</si>
  <si>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</si>
  <si>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</si>
  <si>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</si>
  <si>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</si>
  <si>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</si>
  <si>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</si>
  <si>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</si>
  <si>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</si>
  <si>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</si>
  <si>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</si>
  <si>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</si>
  <si>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</si>
  <si>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</si>
  <si>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</si>
  <si>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</si>
  <si>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</si>
  <si>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</si>
  <si>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</si>
  <si>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</si>
  <si>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</si>
  <si>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</si>
  <si>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</si>
  <si>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</si>
  <si>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</si>
  <si>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</si>
  <si>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</si>
  <si>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</si>
  <si>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</si>
  <si>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</si>
  <si>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</si>
  <si>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</si>
  <si>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</si>
  <si>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</si>
  <si>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</si>
  <si>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</si>
  <si>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</si>
  <si>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</si>
  <si>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</si>
  <si>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</si>
  <si>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</si>
  <si>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</si>
  <si>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</si>
  <si>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</si>
  <si>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</si>
  <si>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</si>
  <si>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</si>
  <si>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</si>
  <si>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</si>
  <si>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</si>
  <si>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</si>
  <si>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</si>
  <si>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</si>
  <si>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</si>
  <si>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</si>
  <si>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</si>
  <si>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</si>
  <si>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</si>
  <si>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</si>
  <si>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</si>
  <si>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</si>
  <si>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</si>
  <si>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</si>
  <si>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</si>
  <si>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</si>
  <si>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</si>
  <si>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</si>
  <si>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</si>
  <si>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</si>
  <si>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</si>
  <si>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</si>
  <si>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</si>
  <si>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</si>
  <si>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</si>
  <si>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</si>
  <si>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</si>
  <si>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</si>
  <si>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</si>
  <si>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</si>
  <si>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</si>
  <si>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</si>
  <si>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</si>
  <si>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</si>
  <si>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</si>
  <si>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</si>
  <si>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</si>
  <si>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</si>
  <si>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</si>
  <si>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</si>
  <si>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</si>
  <si>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</si>
  <si>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</si>
  <si>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</si>
  <si>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</si>
  <si>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</si>
  <si>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</si>
  <si>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</si>
  <si>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</si>
  <si>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</si>
  <si>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</si>
  <si>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</si>
  <si>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</si>
  <si>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</si>
  <si>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</si>
  <si>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</si>
  <si>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</si>
  <si>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</si>
  <si>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</si>
  <si>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</si>
  <si>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</si>
  <si>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</si>
  <si>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</si>
  <si>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</si>
  <si>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</si>
  <si>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</si>
  <si>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</si>
  <si>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</si>
  <si>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</si>
  <si>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</si>
  <si>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</si>
  <si>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</si>
  <si>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</si>
  <si>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</si>
  <si>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</si>
  <si>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</si>
  <si>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</si>
  <si>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</si>
  <si>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</si>
  <si>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</si>
  <si>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</si>
  <si>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</si>
  <si>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</si>
  <si>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</si>
  <si>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</si>
  <si>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</si>
  <si>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</si>
  <si>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</si>
  <si>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</si>
  <si>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</si>
  <si>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</si>
  <si>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</si>
  <si>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</si>
  <si>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</si>
  <si>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</si>
  <si>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</si>
  <si>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</si>
  <si>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</si>
  <si>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</si>
  <si>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</si>
  <si>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</si>
  <si>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</si>
  <si>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</si>
  <si>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</si>
  <si>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</si>
  <si>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</si>
  <si>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</si>
  <si>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</si>
  <si>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</si>
  <si>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</si>
  <si>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</si>
  <si>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</si>
  <si>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</si>
  <si>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</si>
  <si>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</si>
  <si>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</si>
  <si>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</si>
  <si>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</si>
  <si>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</si>
  <si>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</si>
  <si>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</si>
  <si>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</si>
  <si>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</si>
  <si>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</si>
  <si>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</si>
  <si>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</si>
  <si>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</si>
  <si>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</si>
  <si>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</si>
  <si>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</si>
  <si>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</si>
  <si>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</si>
  <si>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</si>
  <si>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</si>
  <si>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</si>
  <si>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</si>
  <si>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</si>
  <si>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</si>
  <si>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</si>
  <si>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</si>
  <si>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</si>
  <si>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</si>
  <si>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</si>
  <si>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</si>
  <si>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</si>
  <si>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</si>
  <si>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</si>
  <si>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</si>
  <si>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</si>
  <si>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</si>
  <si>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</si>
  <si>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</si>
  <si>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</si>
  <si>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</si>
  <si>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</si>
  <si>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</si>
  <si>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</si>
  <si>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</si>
  <si>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</si>
  <si>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</si>
  <si>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</si>
  <si>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</si>
  <si>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</si>
  <si>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</si>
  <si>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</si>
  <si>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</si>
  <si>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</si>
  <si>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</si>
  <si>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</si>
  <si>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</si>
  <si>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</si>
  <si>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</si>
  <si>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</si>
  <si>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</si>
  <si>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</si>
  <si>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</si>
  <si>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</si>
  <si>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</si>
  <si>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</si>
  <si>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</si>
  <si>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</si>
  <si>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</si>
  <si>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</si>
  <si>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</si>
  <si>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</si>
  <si>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</si>
  <si>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</si>
  <si>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</si>
  <si>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</si>
  <si>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</si>
  <si>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</si>
  <si>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</si>
  <si>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</si>
  <si>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</si>
  <si>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</si>
  <si>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</si>
  <si>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</si>
  <si>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</si>
  <si>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</si>
  <si>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</si>
  <si>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</si>
  <si>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</si>
  <si>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</si>
  <si>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</si>
  <si>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</si>
  <si>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</si>
  <si>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</si>
  <si>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</si>
  <si>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</si>
  <si>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</si>
  <si>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</si>
  <si>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</si>
  <si>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</si>
  <si>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</si>
  <si>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</si>
  <si>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</si>
  <si>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</si>
  <si>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</si>
  <si>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</si>
  <si>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</si>
  <si>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</si>
  <si>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</si>
  <si>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</si>
  <si>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</si>
  <si>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</si>
  <si>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</si>
  <si>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</si>
  <si>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</si>
  <si>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</si>
  <si>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</si>
  <si>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</si>
  <si>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</si>
  <si>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</si>
  <si>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</si>
  <si>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</si>
  <si>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</si>
  <si>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</si>
  <si>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</si>
  <si>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</si>
  <si>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</si>
  <si>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</si>
  <si>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</si>
  <si>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</si>
  <si>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</si>
  <si>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</si>
  <si>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</si>
  <si>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</si>
  <si>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</si>
  <si>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</si>
  <si>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</si>
  <si>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</si>
  <si>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</si>
  <si>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</si>
  <si>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</si>
  <si>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</si>
  <si>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</si>
  <si>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</si>
  <si>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</si>
  <si>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</si>
  <si>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</si>
  <si>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</si>
  <si>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</si>
  <si>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</si>
  <si>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</si>
  <si>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</si>
  <si>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</si>
  <si>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</si>
  <si>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</si>
  <si>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</si>
  <si>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</si>
  <si>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</si>
  <si>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</si>
  <si>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</si>
  <si>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</si>
  <si>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</si>
  <si>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</si>
  <si>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</si>
  <si>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</si>
  <si>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</si>
  <si>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</si>
  <si>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</si>
  <si>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</si>
  <si>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</si>
  <si>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</si>
  <si>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</si>
  <si>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</si>
  <si>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</si>
  <si>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</si>
  <si>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</si>
  <si>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</si>
  <si>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</si>
  <si>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</si>
  <si>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</si>
  <si>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</si>
  <si>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</si>
  <si>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</si>
  <si>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</si>
  <si>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</si>
  <si>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</si>
  <si>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</si>
  <si>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</si>
  <si>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</si>
  <si>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</si>
  <si>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</si>
  <si>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</si>
  <si>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</si>
  <si>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</si>
  <si>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</si>
  <si>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</si>
  <si>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</si>
  <si>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</si>
  <si>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</si>
  <si>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</si>
  <si>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</si>
  <si>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</si>
  <si>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</si>
  <si>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</si>
  <si>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</si>
  <si>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</si>
  <si>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</si>
  <si>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</si>
  <si>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</si>
  <si>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</si>
  <si>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</si>
  <si>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</si>
  <si>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</si>
  <si>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</si>
  <si>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</si>
  <si>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</si>
  <si>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</si>
  <si>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</si>
  <si>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</si>
  <si>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</si>
  <si>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</si>
  <si>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</si>
  <si>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</si>
  <si>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</si>
  <si>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</si>
  <si>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</si>
  <si>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</si>
  <si>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</si>
  <si>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</si>
  <si>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</si>
  <si>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</si>
  <si>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</si>
  <si>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</si>
  <si>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</si>
  <si>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</si>
  <si>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</si>
  <si>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</si>
  <si>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</si>
  <si>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</si>
  <si>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</si>
  <si>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</si>
  <si>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</si>
  <si>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</si>
  <si>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</si>
  <si>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</si>
  <si>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</si>
  <si>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</si>
  <si>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</si>
  <si>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</si>
  <si>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</si>
  <si>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</si>
  <si>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</si>
  <si>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</si>
  <si>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</si>
  <si>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</si>
  <si>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</si>
  <si>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</si>
  <si>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</si>
  <si>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</si>
  <si>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</si>
  <si>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</si>
  <si>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</si>
  <si>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</si>
  <si>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</si>
  <si>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</si>
  <si>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</si>
  <si>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</si>
  <si>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</si>
  <si>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</si>
  <si>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</si>
  <si>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</si>
  <si>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</si>
  <si>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</si>
  <si>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</si>
  <si>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</si>
  <si>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</si>
  <si>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</si>
  <si>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</si>
  <si>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</si>
  <si>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</si>
  <si>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</si>
  <si>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</si>
  <si>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</si>
  <si>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</si>
  <si>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</si>
  <si>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</si>
  <si>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</si>
  <si>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</si>
  <si>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</si>
  <si>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</si>
  <si>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</si>
  <si>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</si>
  <si>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</si>
  <si>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</si>
  <si>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</si>
  <si>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</si>
  <si>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</si>
  <si>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</si>
  <si>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</si>
  <si>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</si>
  <si>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</si>
  <si>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</si>
  <si>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</si>
  <si>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</si>
  <si>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</si>
  <si>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</si>
  <si>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</si>
  <si>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</si>
  <si>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</si>
  <si>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</si>
  <si>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</si>
  <si>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</si>
  <si>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</si>
  <si>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</si>
  <si>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</si>
  <si>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</si>
  <si>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</si>
  <si>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</si>
  <si>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</si>
  <si>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</si>
  <si>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</si>
  <si>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</si>
  <si>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</si>
  <si>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</si>
  <si>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</si>
  <si>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</si>
  <si>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</si>
  <si>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</si>
  <si>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</si>
  <si>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</si>
  <si>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</si>
  <si>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</si>
  <si>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</si>
  <si>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</si>
  <si>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</si>
  <si>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</si>
  <si>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</si>
  <si>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</si>
  <si>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</si>
  <si>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</si>
  <si>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</si>
  <si>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</si>
  <si>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</si>
  <si>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</si>
  <si>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</si>
  <si>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</si>
  <si>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</si>
  <si>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</si>
  <si>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</si>
  <si>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</si>
  <si>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</si>
  <si>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</si>
  <si>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</si>
  <si>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</si>
  <si>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</si>
  <si>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</si>
  <si>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</si>
  <si>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</si>
  <si>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</si>
  <si>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</si>
  <si>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</si>
  <si>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</si>
  <si>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</si>
  <si>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</si>
  <si>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</si>
  <si>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</si>
  <si>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</si>
  <si>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</si>
  <si>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</si>
  <si>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</si>
  <si>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</si>
  <si>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</si>
  <si>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</si>
  <si>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</si>
  <si>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</si>
  <si>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</si>
  <si>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</si>
  <si>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</si>
  <si>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</si>
  <si>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</si>
  <si>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</si>
  <si>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</si>
  <si>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</si>
  <si>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</si>
  <si>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</si>
  <si>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</si>
  <si>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</si>
  <si>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</si>
  <si>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</si>
  <si>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</si>
  <si>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</si>
  <si>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</si>
  <si>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</si>
  <si>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</si>
  <si>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</si>
  <si>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</si>
  <si>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</si>
  <si>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</si>
  <si>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</si>
  <si>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</si>
  <si>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</si>
  <si>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</si>
  <si>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</si>
  <si>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</si>
  <si>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</si>
  <si>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</si>
  <si>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</si>
  <si>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</si>
  <si>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</si>
  <si>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</si>
  <si>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</si>
  <si>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</si>
  <si>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</si>
  <si>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</si>
  <si>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</si>
  <si>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</si>
  <si>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</si>
  <si>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</si>
  <si>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</si>
  <si>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</si>
  <si>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</si>
  <si>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</si>
  <si>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</si>
  <si>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</si>
  <si>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</si>
  <si>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</si>
  <si>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</si>
  <si>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</si>
  <si>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</si>
  <si>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</si>
  <si>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</si>
  <si>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</si>
  <si>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</si>
  <si>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</si>
  <si>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</si>
  <si>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</si>
  <si>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</si>
  <si>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</si>
  <si>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</si>
  <si>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</si>
  <si>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</si>
  <si>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</si>
  <si>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</si>
  <si>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</si>
  <si>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</si>
  <si>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</si>
  <si>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</si>
  <si>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</si>
  <si>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</si>
  <si>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</si>
  <si>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</si>
  <si>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</si>
  <si>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</si>
  <si>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</si>
  <si>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</si>
  <si>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</si>
  <si>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</si>
  <si>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</si>
  <si>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</si>
  <si>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</si>
  <si>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</si>
  <si>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</si>
  <si>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</si>
  <si>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</si>
  <si>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</si>
  <si>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</si>
  <si>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</si>
  <si>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</si>
  <si>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</si>
  <si>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</si>
  <si>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</si>
  <si>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</si>
  <si>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</si>
  <si>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</si>
  <si>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</si>
  <si>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</si>
  <si>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</si>
  <si>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</si>
  <si>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</si>
  <si>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</si>
  <si>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</si>
  <si>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</si>
  <si>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</si>
  <si>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</si>
  <si>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</si>
  <si>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</si>
  <si>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</si>
  <si>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</si>
  <si>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</si>
  <si>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</si>
  <si>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</si>
  <si>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</si>
  <si>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</si>
  <si>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</si>
  <si>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</si>
  <si>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</si>
  <si>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</si>
  <si>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</si>
  <si>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</si>
  <si>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</si>
  <si>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</si>
  <si>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</si>
  <si>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</si>
  <si>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</si>
  <si>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</si>
  <si>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</si>
  <si>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</si>
  <si>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</si>
  <si>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</si>
  <si>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</si>
  <si>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</si>
  <si>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</si>
  <si>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</si>
  <si>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</si>
  <si>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</si>
  <si>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</si>
  <si>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</si>
  <si>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</si>
  <si>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</si>
  <si>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</si>
  <si>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</si>
  <si>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</si>
  <si>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</si>
  <si>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</si>
  <si>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</si>
  <si>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</si>
  <si>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</si>
  <si>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</si>
  <si>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</si>
  <si>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</si>
  <si>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</si>
  <si>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</si>
  <si>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</si>
  <si>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</si>
  <si>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</si>
  <si>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</si>
  <si>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</si>
  <si>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</si>
  <si>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</si>
  <si>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</si>
  <si>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</si>
  <si>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</si>
  <si>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</si>
  <si>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</si>
  <si>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</si>
  <si>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</si>
  <si>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</si>
  <si>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</si>
  <si>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</si>
  <si>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</si>
  <si>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</si>
  <si>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</si>
  <si>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</si>
  <si>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</si>
  <si>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</si>
  <si>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</si>
  <si>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</si>
  <si>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</si>
  <si>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</si>
  <si>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</si>
  <si>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</si>
  <si>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</si>
  <si>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</si>
  <si>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</si>
  <si>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</si>
  <si>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</si>
  <si>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</si>
  <si>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</si>
  <si>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</si>
  <si>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</si>
  <si>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</si>
  <si>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</si>
  <si>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</si>
  <si>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</si>
  <si>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</si>
  <si>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</si>
  <si>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</si>
  <si>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</si>
  <si>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</si>
  <si>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</si>
  <si>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</si>
  <si>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</si>
  <si>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</si>
  <si>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</si>
  <si>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</si>
  <si>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</si>
  <si>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</si>
  <si>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</si>
  <si>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</si>
  <si>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</si>
  <si>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</si>
  <si>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</si>
  <si>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</si>
  <si>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</si>
  <si>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</si>
  <si>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</si>
  <si>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</si>
  <si>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</si>
  <si>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</si>
  <si>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</si>
  <si>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</si>
  <si>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</si>
  <si>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</si>
  <si>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</si>
  <si>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</si>
  <si>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</si>
  <si>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</si>
  <si>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</si>
  <si>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</si>
  <si>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</si>
  <si>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</si>
  <si>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</si>
  <si>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</si>
  <si>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</si>
  <si>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</si>
  <si>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</si>
  <si>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</si>
  <si>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</si>
  <si>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</si>
  <si>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</si>
  <si>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</si>
  <si>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</si>
  <si>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</si>
  <si>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</si>
  <si>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</si>
  <si>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</si>
  <si>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</si>
  <si>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</si>
  <si>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</si>
  <si>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</si>
  <si>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</si>
  <si>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</si>
  <si>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</si>
  <si>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</si>
  <si>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</si>
  <si>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</si>
  <si>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</si>
  <si>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</si>
  <si>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</si>
  <si>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</si>
  <si>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</si>
  <si>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</si>
  <si>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</si>
  <si>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</si>
  <si>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</si>
  <si>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</si>
  <si>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</si>
  <si>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</si>
  <si>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</si>
  <si>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</si>
  <si>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</si>
  <si>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</si>
  <si>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</si>
  <si>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</si>
  <si>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</si>
  <si>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</si>
  <si>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</si>
  <si>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</si>
  <si>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</si>
  <si>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</si>
  <si>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</si>
  <si>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</si>
  <si>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</si>
  <si>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</si>
  <si>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</si>
  <si>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</si>
  <si>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</si>
  <si>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</si>
  <si>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</si>
  <si>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</si>
  <si>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</si>
  <si>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</si>
  <si>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</si>
  <si>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</si>
  <si>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</si>
  <si>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</si>
  <si>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</si>
  <si>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</si>
  <si>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</si>
  <si>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</si>
  <si>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</si>
  <si>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</si>
  <si>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</si>
  <si>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</si>
  <si>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</si>
  <si>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</si>
  <si>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</si>
  <si>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</si>
  <si>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</si>
  <si>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</si>
  <si>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</si>
  <si>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</si>
  <si>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</si>
  <si>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</si>
  <si>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</si>
  <si>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</si>
  <si>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</si>
  <si>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</si>
  <si>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</si>
  <si>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</si>
  <si>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</si>
  <si>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</si>
  <si>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</si>
  <si>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</si>
  <si>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</si>
  <si>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</si>
  <si>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</si>
  <si>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</si>
  <si>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</si>
  <si>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</si>
  <si>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</si>
  <si>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</si>
  <si>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</si>
  <si>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</si>
  <si>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</si>
  <si>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</si>
  <si>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</si>
  <si>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</si>
  <si>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</si>
  <si>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</si>
  <si>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</si>
  <si>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</si>
  <si>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</si>
  <si>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</si>
  <si>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</si>
  <si>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</si>
  <si>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</si>
  <si>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</si>
  <si>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</si>
  <si>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</si>
  <si>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</si>
  <si>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</si>
  <si>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</si>
  <si>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</si>
  <si>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</si>
  <si>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</si>
  <si>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</si>
  <si>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</si>
  <si>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</si>
  <si>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</si>
  <si>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</si>
  <si>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</si>
  <si>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</si>
  <si>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</si>
  <si>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</si>
  <si>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</si>
  <si>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</si>
  <si>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</si>
  <si>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</si>
  <si>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</si>
  <si>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</si>
  <si>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</si>
  <si>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</si>
  <si>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</si>
  <si>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</si>
  <si>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</si>
  <si>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</si>
  <si>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</si>
  <si>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</si>
  <si>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</si>
  <si>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</si>
  <si>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</si>
  <si>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</si>
  <si>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</si>
  <si>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</si>
  <si>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</si>
  <si>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</si>
  <si>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</si>
  <si>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</si>
  <si>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</si>
  <si>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</si>
  <si>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</si>
  <si>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</si>
  <si>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</si>
  <si>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</si>
  <si>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</si>
  <si>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</si>
  <si>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</si>
  <si>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</si>
  <si>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</si>
  <si>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</si>
  <si>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</si>
  <si>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</si>
  <si>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</si>
  <si>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</si>
  <si>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</si>
  <si>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</si>
  <si>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</si>
  <si>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</si>
  <si>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</si>
  <si>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</si>
  <si>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</si>
  <si>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</si>
  <si>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</si>
  <si>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</si>
  <si>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</si>
  <si>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</si>
  <si>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</si>
  <si>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</si>
  <si>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</si>
  <si>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</si>
  <si>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</si>
  <si>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</si>
  <si>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</si>
  <si>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</si>
  <si>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</si>
  <si>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</si>
  <si>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</si>
  <si>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</si>
  <si>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</si>
  <si>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</si>
  <si>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</si>
  <si>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</si>
  <si>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</si>
  <si>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</si>
  <si>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</si>
  <si>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</si>
  <si>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</si>
  <si>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</si>
  <si>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</si>
  <si>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</si>
  <si>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</si>
  <si>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</si>
  <si>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</si>
  <si>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</si>
  <si>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</si>
  <si>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</si>
  <si>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</si>
  <si>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</si>
  <si>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</si>
  <si>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</si>
  <si>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</si>
  <si>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</si>
  <si>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</si>
  <si>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</si>
  <si>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</si>
  <si>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</si>
  <si>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</si>
  <si>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</si>
  <si>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</si>
  <si>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</si>
  <si>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</si>
  <si>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</si>
  <si>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</si>
  <si>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</si>
  <si>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</si>
  <si>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</si>
  <si>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</si>
  <si>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</si>
  <si>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</si>
  <si>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</si>
  <si>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</si>
  <si>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</si>
  <si>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</si>
  <si>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</si>
  <si>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</si>
  <si>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</si>
  <si>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</si>
  <si>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</si>
  <si>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</si>
  <si>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</si>
  <si>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</si>
  <si>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</si>
  <si>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</si>
  <si>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</si>
  <si>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</si>
  <si>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</si>
  <si>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</si>
  <si>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</si>
  <si>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</si>
  <si>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</si>
  <si>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</si>
  <si>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</si>
  <si>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</si>
  <si>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</si>
  <si>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</si>
  <si>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</si>
  <si>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</si>
  <si>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</si>
  <si>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</si>
  <si>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</si>
  <si>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</si>
  <si>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</si>
  <si>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</si>
  <si>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</si>
  <si>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</si>
  <si>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</si>
  <si>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</si>
  <si>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</si>
  <si>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</si>
  <si>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</si>
  <si>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</si>
  <si>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</si>
  <si>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</si>
  <si>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</si>
  <si>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</si>
  <si>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</si>
  <si>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</si>
  <si>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</si>
  <si>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</si>
  <si>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</si>
  <si>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</si>
  <si>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</si>
  <si>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</si>
  <si>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</si>
  <si>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</si>
  <si>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</si>
  <si>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</si>
  <si>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</si>
  <si>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</si>
  <si>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</si>
  <si>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</si>
  <si>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</si>
  <si>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</si>
  <si>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</si>
  <si>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</si>
  <si>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</si>
  <si>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</si>
  <si>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</si>
  <si>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</si>
  <si>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</si>
  <si>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</si>
  <si>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</si>
  <si>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</si>
  <si>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</si>
  <si>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</si>
  <si>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</si>
  <si>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</si>
  <si>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</si>
  <si>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</si>
  <si>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</si>
  <si>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</si>
  <si>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</si>
  <si>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</si>
  <si>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</si>
  <si>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</si>
  <si>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</si>
  <si>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</si>
  <si>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</si>
  <si>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</si>
  <si>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</si>
  <si>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</si>
  <si>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</si>
  <si>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</si>
  <si>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</si>
  <si>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</si>
  <si>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</si>
  <si>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</si>
  <si>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</si>
  <si>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</si>
  <si>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</si>
  <si>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</si>
  <si>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</si>
  <si>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</si>
  <si>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</si>
  <si>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</si>
  <si>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</si>
  <si>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</si>
  <si>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</si>
  <si>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</si>
  <si>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</si>
  <si>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</si>
  <si>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</si>
  <si>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</si>
  <si>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</si>
  <si>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</si>
  <si>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</si>
  <si>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</si>
  <si>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</si>
  <si>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</si>
  <si>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</si>
  <si>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</si>
  <si>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</si>
  <si>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</si>
  <si>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</si>
  <si>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</si>
  <si>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</si>
  <si>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</si>
  <si>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</si>
  <si>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</si>
  <si>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</si>
  <si>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</si>
  <si>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</si>
  <si>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</si>
  <si>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</si>
  <si>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</si>
  <si>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</si>
  <si>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</si>
  <si>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</si>
  <si>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</si>
  <si>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</si>
  <si>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</si>
  <si>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</si>
  <si>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</si>
  <si>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</si>
  <si>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</si>
  <si>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</si>
  <si>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</si>
  <si>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</si>
  <si>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</si>
  <si>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</si>
  <si>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</si>
  <si>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</si>
  <si>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</si>
  <si>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</si>
  <si>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</si>
  <si>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</si>
  <si>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</si>
  <si>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</si>
  <si>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</si>
  <si>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</si>
  <si>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</si>
  <si>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</si>
  <si>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</si>
  <si>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</si>
  <si>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</si>
  <si>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</si>
  <si>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</si>
  <si>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</si>
  <si>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</si>
  <si>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</si>
  <si>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</si>
  <si>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</si>
  <si>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</si>
  <si>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</si>
  <si>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</si>
  <si>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</si>
  <si>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</si>
  <si>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</si>
  <si>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</si>
  <si>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</si>
  <si>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</si>
  <si>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</si>
  <si>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</si>
  <si>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</si>
  <si>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</si>
  <si>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</si>
  <si>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</si>
  <si>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</si>
  <si>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</si>
  <si>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</si>
  <si>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</si>
  <si>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</si>
  <si>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</si>
  <si>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</si>
  <si>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</si>
  <si>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</si>
  <si>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</si>
  <si>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</si>
  <si>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</si>
  <si>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</si>
  <si>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</si>
  <si>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</si>
  <si>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</si>
  <si>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</si>
  <si>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</si>
  <si>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</si>
  <si>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</si>
  <si>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</si>
  <si>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</si>
  <si>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</si>
  <si>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</si>
  <si>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</si>
  <si>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</si>
  <si>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</si>
  <si>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</si>
  <si>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</si>
  <si>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</si>
  <si>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</si>
  <si>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</si>
  <si>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</si>
  <si>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</si>
  <si>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</si>
  <si>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</si>
  <si>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</si>
  <si>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</si>
  <si>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</si>
  <si>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</si>
  <si>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</si>
  <si>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</si>
  <si>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</si>
  <si>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</si>
  <si>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</si>
  <si>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</si>
  <si>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</si>
  <si>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</si>
  <si>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</si>
  <si>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</si>
  <si>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</si>
  <si>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</si>
  <si>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</si>
  <si>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</si>
  <si>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</si>
  <si>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</si>
  <si>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</si>
  <si>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</si>
  <si>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</si>
  <si>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</si>
  <si>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</si>
  <si>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</si>
  <si>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</si>
  <si>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</si>
  <si>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</si>
  <si>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</si>
  <si>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</si>
  <si>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</si>
  <si>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</si>
  <si>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</si>
  <si>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</si>
  <si>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</si>
  <si>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</si>
  <si>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</si>
  <si>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</si>
  <si>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</si>
  <si>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</si>
  <si>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</si>
  <si>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</si>
  <si>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</si>
  <si>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</si>
  <si>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</si>
  <si>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</si>
  <si>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</si>
  <si>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</si>
  <si>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</si>
  <si>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</si>
  <si>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</si>
  <si>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</si>
  <si>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</si>
  <si>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</si>
  <si>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</si>
  <si>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</si>
  <si>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</si>
  <si>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</si>
  <si>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</si>
  <si>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</si>
  <si>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</si>
  <si>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</si>
  <si>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</si>
  <si>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</si>
  <si>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</si>
  <si>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</si>
  <si>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</si>
  <si>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</si>
  <si>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</si>
  <si>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</si>
  <si>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</si>
  <si>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</si>
  <si>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</si>
  <si>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</si>
  <si>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</si>
  <si>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</si>
  <si>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</si>
  <si>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</si>
  <si>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</si>
  <si>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</si>
  <si>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</si>
  <si>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</si>
  <si>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</si>
  <si>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</si>
  <si>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</si>
  <si>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</si>
  <si>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</si>
  <si>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</si>
  <si>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</si>
  <si>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</si>
  <si>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</si>
  <si>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</si>
  <si>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</si>
  <si>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</si>
  <si>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</si>
  <si>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</si>
  <si>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</si>
  <si>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</si>
  <si>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</si>
  <si>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</si>
  <si>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</si>
  <si>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</si>
  <si>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</si>
  <si>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</si>
  <si>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</si>
  <si>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</si>
  <si>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</si>
  <si>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</si>
  <si>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</si>
  <si>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</si>
  <si>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</si>
  <si>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</si>
  <si>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</si>
  <si>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</si>
  <si>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</si>
  <si>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</si>
  <si>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</si>
  <si>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</si>
  <si>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</si>
  <si>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</si>
  <si>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</si>
  <si>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</si>
  <si>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</si>
  <si>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</si>
  <si>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</si>
  <si>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</si>
  <si>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</si>
  <si>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</si>
  <si>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</si>
  <si>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</si>
  <si>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</si>
  <si>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</si>
  <si>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</si>
  <si>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</si>
  <si>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</si>
  <si>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</si>
  <si>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</si>
  <si>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</si>
  <si>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</si>
  <si>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</si>
  <si>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</si>
  <si>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</si>
  <si>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</si>
  <si>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</si>
  <si>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</si>
  <si>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</si>
  <si>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</si>
  <si>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</si>
  <si>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</si>
  <si>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</si>
  <si>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</si>
  <si>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</si>
  <si>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</si>
  <si>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</si>
  <si>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</si>
  <si>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</si>
  <si>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</si>
  <si>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</si>
  <si>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</si>
  <si>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</si>
  <si>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</si>
  <si>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</si>
  <si>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</si>
  <si>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</si>
  <si>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</si>
  <si>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</si>
  <si>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</si>
  <si>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</si>
  <si>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</si>
  <si>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</si>
  <si>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</si>
  <si>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</si>
  <si>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</si>
  <si>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</si>
  <si>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</si>
  <si>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</si>
  <si>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</si>
  <si>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</si>
  <si>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</si>
  <si>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</si>
  <si>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</si>
  <si>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</si>
  <si>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</si>
  <si>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</si>
  <si>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</si>
  <si>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</si>
  <si>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</si>
  <si>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</si>
  <si>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</si>
  <si>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</si>
  <si>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</si>
  <si>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</si>
  <si>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</si>
  <si>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</si>
  <si>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</si>
  <si>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</si>
  <si>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</si>
  <si>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</si>
  <si>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</si>
  <si>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</si>
  <si>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</si>
  <si>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</si>
  <si>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</si>
  <si>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</si>
  <si>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</si>
  <si>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</si>
  <si>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</si>
  <si>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</si>
  <si>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</si>
  <si>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</si>
  <si>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</si>
  <si>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</si>
  <si>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</si>
  <si>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</si>
  <si>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</si>
  <si>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</si>
  <si>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</si>
  <si>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</si>
  <si>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</si>
  <si>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</si>
  <si>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</si>
  <si>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</si>
  <si>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</si>
  <si>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</si>
  <si>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</si>
  <si>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</si>
  <si>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</si>
  <si>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</si>
  <si>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</si>
  <si>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</si>
  <si>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</si>
  <si>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</si>
  <si>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</si>
  <si>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</si>
  <si>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</si>
  <si>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</si>
  <si>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</si>
  <si>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</si>
  <si>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</si>
  <si>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</si>
  <si>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</si>
  <si>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</si>
  <si>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</si>
  <si>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</si>
  <si>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</si>
  <si>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</si>
  <si>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</si>
  <si>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</si>
  <si>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</si>
  <si>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</si>
  <si>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</si>
  <si>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</si>
  <si>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</si>
  <si>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</si>
  <si>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</si>
  <si>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</si>
  <si>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</si>
  <si>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</si>
  <si>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</si>
  <si>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</si>
  <si>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</si>
  <si>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</si>
  <si>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</si>
  <si>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</si>
  <si>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</si>
  <si>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</si>
  <si>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</si>
  <si>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</si>
  <si>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</si>
  <si>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</si>
  <si>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</si>
  <si>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</si>
  <si>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</si>
  <si>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</si>
  <si>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</si>
  <si>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</si>
  <si>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</si>
  <si>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</si>
  <si>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</si>
  <si>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</si>
  <si>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</si>
  <si>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</si>
  <si>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</si>
  <si>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</si>
  <si>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</si>
  <si>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</si>
  <si>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</si>
  <si>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</si>
  <si>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</si>
  <si>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</si>
  <si>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</si>
  <si>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</si>
  <si>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</si>
  <si>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</si>
  <si>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</si>
  <si>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</si>
  <si>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</si>
  <si>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</si>
  <si>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</si>
  <si>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</si>
  <si>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</si>
  <si>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</si>
  <si>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</si>
  <si>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</si>
  <si>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</si>
  <si>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</si>
  <si>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</si>
  <si>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</si>
  <si>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</si>
  <si>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</si>
  <si>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</si>
  <si>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</si>
  <si>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</si>
  <si>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</si>
  <si>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</si>
  <si>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</si>
  <si>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</si>
  <si>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</si>
  <si>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</si>
  <si>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</si>
  <si>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</si>
  <si>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</si>
  <si>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</si>
  <si>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</si>
  <si>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</si>
  <si>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</si>
  <si>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</si>
  <si>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</si>
  <si>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</si>
  <si>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</si>
  <si>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</si>
  <si>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</si>
  <si>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</si>
  <si>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</si>
  <si>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</si>
  <si>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</si>
  <si>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</si>
  <si>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</si>
  <si>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</si>
  <si>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</si>
  <si>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</si>
  <si>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</si>
  <si>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</si>
  <si>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</si>
  <si>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</si>
  <si>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</si>
  <si>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</si>
  <si>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</si>
  <si>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</si>
  <si>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</si>
  <si>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</si>
  <si>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</si>
  <si>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</si>
  <si>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</si>
  <si>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</si>
  <si>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</si>
  <si>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</si>
  <si>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</si>
  <si>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</si>
  <si>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</si>
  <si>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</si>
  <si>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</si>
  <si>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</si>
  <si>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</si>
  <si>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</si>
  <si>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</si>
  <si>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</si>
  <si>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</si>
  <si>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</si>
  <si>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</si>
  <si>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</si>
  <si>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</si>
  <si>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</si>
  <si>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</si>
  <si>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</si>
  <si>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</si>
  <si>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</si>
  <si>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</si>
  <si>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</si>
  <si>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</si>
  <si>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</si>
  <si>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</si>
  <si>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</si>
  <si>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</si>
  <si>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</si>
  <si>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</si>
  <si>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</si>
  <si>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</si>
  <si>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</si>
  <si>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</si>
  <si>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</si>
  <si>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</si>
  <si>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</si>
  <si>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</si>
  <si>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</si>
  <si>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</si>
  <si>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</si>
  <si>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</si>
  <si>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</si>
  <si>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</si>
  <si>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</si>
  <si>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</si>
  <si>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</si>
  <si>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</si>
  <si>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</si>
  <si>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</si>
  <si>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</si>
  <si>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</si>
  <si>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</si>
  <si>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</si>
  <si>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</si>
  <si>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</si>
  <si>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</si>
  <si>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</si>
  <si>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</si>
  <si>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</si>
  <si>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</si>
  <si>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</si>
  <si>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</si>
  <si>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</si>
  <si>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</si>
  <si>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</si>
  <si>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</si>
  <si>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</si>
  <si>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</si>
  <si>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</si>
  <si>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</si>
  <si>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</si>
  <si>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</si>
  <si>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</si>
  <si>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</si>
  <si>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</si>
  <si>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</si>
  <si>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</si>
  <si>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</si>
  <si>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</si>
  <si>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</si>
  <si>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</si>
  <si>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</si>
  <si>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</si>
  <si>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</si>
  <si>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</si>
  <si>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</si>
  <si>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</si>
  <si>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</si>
  <si>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</si>
  <si>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</si>
  <si>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</si>
  <si>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</si>
  <si>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</si>
  <si>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</si>
  <si>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</si>
  <si>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</si>
  <si>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</si>
  <si>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</si>
  <si>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</si>
  <si>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</si>
  <si>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</si>
  <si>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</si>
  <si>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</si>
  <si>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</si>
  <si>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</si>
  <si>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</si>
  <si>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</si>
  <si>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</si>
  <si>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</si>
  <si>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</si>
  <si>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</si>
  <si>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</si>
  <si>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</si>
  <si>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</si>
  <si>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</si>
  <si>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</si>
  <si>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</si>
  <si>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</si>
  <si>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</si>
  <si>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</si>
  <si>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</si>
  <si>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</si>
  <si>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</si>
  <si>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</si>
  <si>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</si>
  <si>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</si>
  <si>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</si>
  <si>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</si>
  <si>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</si>
  <si>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</si>
  <si>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</si>
  <si>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</si>
  <si>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</si>
  <si>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</si>
  <si>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</si>
  <si>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</si>
  <si>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</si>
  <si>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</si>
  <si>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</si>
  <si>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</si>
  <si>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</si>
  <si>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</si>
  <si>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</si>
  <si>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</si>
  <si>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</si>
  <si>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</si>
  <si>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</si>
  <si>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</si>
  <si>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</si>
  <si>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</si>
  <si>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</si>
  <si>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</si>
  <si>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</si>
  <si>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</si>
  <si>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</si>
  <si>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</si>
  <si>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</si>
  <si>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</si>
  <si>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</si>
  <si>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</si>
  <si>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</si>
  <si>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</si>
  <si>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</si>
  <si>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</si>
  <si>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</si>
  <si>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</si>
  <si>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</si>
  <si>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</si>
  <si>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</si>
  <si>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</si>
  <si>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</si>
  <si>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</si>
  <si>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</si>
  <si>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</si>
  <si>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</si>
  <si>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</si>
  <si>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</si>
  <si>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</si>
  <si>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</si>
  <si>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</si>
  <si>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</si>
  <si>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</si>
  <si>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</si>
  <si>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</si>
  <si>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</si>
  <si>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</si>
  <si>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</si>
  <si>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</si>
  <si>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</si>
  <si>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</si>
  <si>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</si>
  <si>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</si>
  <si>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</si>
  <si>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</si>
  <si>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</si>
  <si>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</si>
  <si>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</si>
  <si>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</si>
  <si>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</si>
  <si>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</si>
  <si>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</si>
  <si>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</si>
  <si>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</si>
  <si>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</si>
  <si>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</si>
  <si>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</si>
  <si>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</si>
  <si>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</si>
  <si>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</si>
  <si>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</si>
  <si>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</si>
  <si>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</si>
  <si>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</si>
  <si>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</si>
  <si>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</si>
  <si>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</si>
  <si>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</si>
  <si>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</si>
  <si>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</si>
  <si>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</si>
  <si>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</si>
  <si>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</si>
  <si>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</si>
  <si>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</si>
  <si>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</si>
  <si>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</si>
  <si>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</si>
  <si>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</si>
  <si>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</si>
  <si>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</si>
  <si>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</si>
  <si>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</si>
  <si>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</si>
  <si>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</si>
  <si>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</si>
  <si>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</si>
  <si>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</si>
  <si>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</si>
  <si>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</si>
  <si>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</si>
  <si>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</si>
  <si>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</si>
  <si>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</si>
  <si>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</si>
  <si>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</si>
  <si>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</si>
  <si>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</si>
  <si>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</si>
  <si>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</si>
  <si>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</si>
  <si>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</si>
  <si>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</si>
  <si>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</si>
  <si>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</si>
  <si>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</si>
  <si>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</si>
  <si>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</si>
  <si>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</si>
  <si>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</si>
  <si>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</si>
  <si>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</si>
  <si>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</si>
  <si>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</si>
  <si>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</si>
  <si>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</si>
  <si>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</si>
  <si>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</si>
  <si>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</si>
  <si>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</si>
  <si>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</si>
  <si>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</si>
  <si>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</si>
  <si>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</si>
  <si>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</si>
  <si>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</si>
  <si>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</si>
  <si>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</si>
  <si>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</si>
  <si>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</si>
  <si>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</si>
  <si>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</si>
  <si>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</si>
  <si>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</si>
  <si>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</si>
  <si>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</si>
  <si>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</si>
  <si>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</si>
  <si>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</si>
  <si>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</si>
  <si>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</si>
  <si>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</si>
  <si>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</si>
  <si>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</si>
  <si>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</si>
  <si>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</si>
  <si>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</si>
  <si>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</si>
  <si>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</si>
  <si>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</si>
  <si>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</si>
  <si>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</si>
  <si>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</si>
  <si>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</si>
  <si>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</si>
  <si>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</si>
  <si>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</si>
  <si>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</si>
  <si>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</si>
  <si>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</si>
  <si>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</si>
  <si>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</si>
  <si>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</si>
  <si>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</si>
  <si>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</si>
  <si>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</si>
  <si>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</si>
  <si>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</si>
  <si>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</si>
  <si>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</si>
  <si>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</si>
  <si>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</si>
  <si>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</si>
  <si>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</si>
  <si>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</si>
  <si>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</si>
  <si>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</si>
  <si>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</si>
  <si>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</si>
  <si>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</si>
  <si>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</si>
  <si>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</si>
  <si>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</si>
  <si>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</si>
  <si>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</si>
  <si>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</si>
  <si>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</si>
  <si>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</si>
  <si>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</si>
  <si>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</si>
  <si>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</si>
  <si>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</si>
  <si>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</si>
  <si>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</si>
  <si>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</si>
  <si>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</si>
  <si>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</si>
  <si>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</si>
  <si>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</si>
  <si>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</si>
  <si>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</si>
  <si>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</si>
  <si>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</si>
  <si>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</si>
  <si>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</si>
  <si>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</si>
  <si>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</si>
  <si>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</si>
  <si>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</si>
  <si>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</si>
  <si>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</si>
  <si>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</si>
  <si>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</si>
  <si>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</si>
  <si>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</si>
  <si>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</si>
  <si>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</si>
  <si>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</si>
  <si>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</si>
  <si>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</si>
  <si>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</si>
  <si>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</si>
  <si>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</si>
  <si>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</si>
  <si>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</si>
  <si>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</si>
  <si>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</si>
  <si>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</si>
  <si>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</si>
  <si>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</si>
  <si>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</si>
  <si>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</si>
  <si>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</si>
  <si>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</si>
  <si>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</si>
  <si>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</si>
  <si>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</si>
  <si>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</si>
  <si>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</si>
  <si>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</si>
  <si>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</si>
  <si>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</si>
  <si>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</si>
  <si>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</si>
  <si>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</si>
  <si>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</si>
  <si>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</si>
  <si>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</si>
  <si>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</si>
  <si>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</si>
  <si>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</si>
  <si>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</si>
  <si>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</si>
  <si>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</si>
  <si>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</si>
  <si>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</si>
  <si>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</si>
  <si>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</si>
  <si>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</si>
  <si>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</si>
  <si>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</si>
  <si>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</si>
  <si>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</si>
  <si>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</si>
  <si>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</si>
  <si>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</si>
  <si>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</si>
  <si>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</si>
  <si>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</si>
  <si>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</si>
  <si>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</si>
  <si>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</si>
  <si>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</si>
  <si>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</si>
  <si>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</si>
  <si>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</si>
  <si>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</si>
  <si>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</si>
  <si>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</si>
  <si>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</si>
  <si>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</si>
  <si>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</si>
  <si>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</si>
  <si>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</si>
  <si>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</si>
  <si>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</si>
  <si>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</si>
  <si>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</si>
  <si>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</si>
  <si>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</si>
  <si>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</si>
  <si>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</si>
  <si>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</si>
  <si>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</si>
  <si>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</si>
  <si>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</si>
  <si>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</si>
  <si>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</si>
  <si>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</si>
  <si>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</si>
  <si>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</si>
  <si>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</si>
  <si>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</si>
  <si>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</si>
  <si>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</si>
  <si>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</si>
  <si>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</si>
  <si>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</si>
  <si>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</si>
  <si>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</si>
  <si>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</si>
  <si>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</si>
  <si>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</si>
  <si>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</si>
  <si>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</si>
  <si>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</si>
  <si>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</si>
  <si>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</si>
  <si>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</si>
  <si>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</si>
  <si>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</si>
  <si>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</si>
  <si>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</si>
  <si>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</si>
  <si>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</si>
  <si>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</si>
  <si>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</si>
  <si>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</si>
  <si>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</si>
  <si>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</si>
  <si>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</si>
  <si>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</si>
  <si>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</si>
  <si>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</si>
  <si>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</si>
  <si>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</si>
  <si>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</si>
  <si>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</si>
  <si>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</si>
  <si>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</si>
  <si>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</si>
  <si>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</si>
  <si>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</si>
  <si>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</si>
  <si>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</si>
  <si>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</si>
  <si>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</si>
  <si>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</si>
  <si>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</si>
  <si>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</si>
  <si>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</si>
  <si>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</si>
  <si>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</si>
  <si>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</si>
  <si>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</si>
  <si>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</si>
  <si>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</si>
  <si>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</si>
  <si>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</si>
  <si>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</si>
  <si>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</si>
  <si>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</si>
  <si>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</si>
  <si>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</si>
  <si>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</si>
  <si>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</si>
  <si>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</si>
  <si>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</si>
  <si>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</si>
  <si>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</si>
  <si>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</si>
  <si>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</si>
  <si>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</si>
  <si>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</si>
  <si>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</si>
  <si>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</si>
  <si>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</si>
  <si>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</si>
  <si>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</si>
  <si>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</si>
  <si>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</si>
  <si>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</si>
  <si>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</si>
  <si>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</si>
  <si>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</si>
  <si>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</si>
  <si>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</si>
  <si>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</si>
  <si>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</si>
  <si>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</si>
  <si>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</si>
  <si>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</si>
  <si>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</si>
  <si>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</si>
  <si>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</si>
  <si>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</si>
  <si>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</si>
  <si>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</si>
  <si>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</si>
  <si>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</si>
  <si>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</si>
  <si>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</si>
  <si>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</si>
  <si>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</si>
  <si>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</si>
  <si>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</si>
  <si>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</si>
  <si>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</si>
  <si>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</si>
  <si>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</si>
  <si>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</si>
  <si>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</si>
  <si>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</si>
  <si>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</si>
  <si>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</si>
  <si>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</si>
  <si>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</si>
  <si>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</si>
  <si>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</si>
  <si>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</si>
  <si>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</si>
  <si>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</si>
  <si>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</si>
  <si>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</si>
  <si>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</si>
  <si>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</si>
  <si>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</si>
  <si>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</si>
  <si>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</si>
  <si>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</si>
  <si>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</si>
  <si>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</si>
  <si>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</si>
  <si>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</si>
  <si>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</si>
  <si>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</si>
  <si>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</si>
  <si>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</si>
  <si>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</si>
  <si>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</si>
  <si>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</si>
  <si>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</si>
  <si>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</si>
  <si>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</si>
  <si>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</si>
  <si>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</si>
  <si>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</si>
  <si>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</si>
  <si>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</si>
  <si>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</si>
  <si>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</si>
  <si>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</si>
  <si>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</si>
  <si>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</si>
  <si>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</si>
  <si>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</si>
  <si>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</si>
  <si>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</si>
  <si>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</si>
  <si>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</si>
  <si>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</si>
  <si>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</si>
  <si>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</si>
  <si>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</si>
  <si>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</si>
  <si>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</si>
  <si>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</si>
  <si>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</si>
  <si>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</si>
  <si>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</si>
  <si>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</si>
  <si>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</si>
  <si>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</si>
  <si>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</si>
  <si>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</si>
  <si>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</si>
  <si>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</si>
  <si>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</si>
  <si>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</si>
  <si>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</si>
  <si>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</si>
  <si>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</si>
  <si>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</si>
  <si>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</si>
  <si>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</si>
  <si>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</si>
  <si>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</si>
  <si>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</si>
  <si>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</si>
  <si>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</si>
  <si>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</si>
  <si>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</si>
  <si>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</si>
  <si>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</si>
  <si>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</si>
  <si>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</si>
  <si>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</si>
  <si>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</si>
  <si>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</si>
  <si>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</si>
  <si>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</si>
  <si>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</si>
  <si>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</si>
  <si>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</si>
  <si>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</si>
  <si>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</si>
  <si>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</si>
  <si>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</si>
  <si>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</si>
  <si>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</si>
  <si>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</si>
  <si>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</si>
  <si>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</si>
  <si>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</si>
  <si>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</si>
  <si>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</si>
  <si>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</si>
  <si>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</si>
  <si>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</si>
  <si>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</si>
  <si>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</si>
  <si>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</si>
  <si>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</si>
  <si>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</si>
  <si>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</si>
  <si>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</si>
  <si>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</si>
  <si>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</si>
  <si>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</si>
  <si>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</si>
  <si>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</si>
  <si>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</si>
  <si>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</si>
  <si>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</si>
  <si>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</si>
  <si>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</si>
  <si>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</si>
  <si>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</si>
  <si>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</si>
  <si>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</si>
  <si>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</si>
  <si>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</si>
  <si>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</si>
  <si>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</si>
  <si>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</si>
  <si>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</si>
  <si>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</si>
  <si>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</si>
  <si>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</si>
  <si>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</si>
  <si>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</si>
  <si>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</si>
  <si>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</si>
  <si>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</si>
  <si>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</si>
  <si>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</si>
  <si>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</si>
  <si>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</si>
  <si>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</si>
  <si>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</si>
  <si>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</si>
  <si>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</si>
  <si>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</si>
  <si>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</si>
  <si>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</si>
  <si>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</si>
  <si>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</si>
  <si>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</si>
  <si>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</si>
  <si>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</si>
  <si>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</si>
  <si>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</si>
  <si>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</si>
  <si>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</si>
  <si>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</si>
  <si>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</si>
  <si>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</si>
  <si>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</si>
  <si>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</si>
  <si>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</si>
  <si>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</si>
  <si>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</si>
  <si>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</si>
  <si>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</si>
  <si>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</si>
  <si>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</si>
  <si>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</si>
  <si>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</si>
  <si>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</si>
  <si>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</si>
  <si>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</si>
  <si>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</si>
  <si>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</si>
  <si>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</si>
  <si>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</si>
  <si>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</si>
  <si>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</si>
  <si>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</si>
  <si>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</si>
  <si>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</si>
  <si>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</si>
  <si>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</si>
  <si>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</si>
  <si>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</si>
  <si>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</si>
  <si>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</si>
  <si>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</si>
  <si>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</si>
  <si>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</si>
  <si>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</si>
  <si>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</si>
  <si>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</si>
  <si>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</si>
  <si>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</si>
  <si>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</si>
  <si>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</si>
  <si>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</si>
  <si>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</si>
  <si>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</si>
  <si>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</si>
  <si>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</si>
  <si>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</si>
  <si>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</si>
  <si>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</si>
  <si>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</si>
  <si>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</si>
  <si>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</si>
  <si>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</si>
  <si>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</si>
  <si>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</si>
  <si>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</si>
  <si>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</si>
  <si>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</si>
  <si>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</si>
  <si>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</si>
  <si>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</si>
  <si>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</si>
  <si>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</si>
  <si>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</si>
  <si>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</si>
  <si>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</si>
  <si>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</si>
  <si>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</si>
  <si>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</si>
  <si>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</si>
  <si>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</si>
  <si>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</si>
  <si>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</si>
  <si>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</si>
  <si>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</si>
  <si>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</si>
  <si>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</si>
  <si>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</si>
  <si>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</si>
  <si>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</si>
  <si>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</si>
  <si>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</si>
  <si>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</si>
  <si>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</si>
  <si>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</si>
  <si>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</si>
  <si>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</si>
  <si>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</si>
  <si>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</si>
  <si>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</si>
  <si>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</si>
  <si>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</si>
  <si>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</si>
  <si>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</si>
  <si>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</si>
  <si>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</si>
  <si>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</si>
  <si>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</si>
  <si>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</si>
  <si>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</si>
  <si>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</si>
  <si>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</si>
  <si>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</si>
  <si>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</si>
  <si>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</si>
  <si>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</si>
  <si>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</si>
  <si>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</si>
  <si>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</si>
  <si>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</si>
  <si>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</si>
  <si>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</si>
  <si>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</si>
  <si>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</si>
  <si>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</si>
  <si>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</si>
  <si>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</si>
  <si>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</si>
  <si>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</si>
  <si>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</si>
  <si>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</si>
  <si>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</si>
  <si>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</si>
  <si>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</si>
  <si>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</si>
  <si>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</si>
  <si>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</si>
  <si>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</si>
  <si>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</si>
  <si>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</si>
  <si>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</si>
  <si>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</si>
  <si>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</si>
  <si>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</si>
  <si>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</si>
  <si>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</si>
  <si>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</si>
  <si>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</si>
  <si>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</si>
  <si>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</si>
  <si>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</si>
  <si>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</si>
  <si>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</si>
  <si>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</si>
  <si>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</si>
  <si>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</si>
  <si>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</si>
  <si>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</si>
  <si>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</si>
  <si>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</si>
  <si>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</si>
  <si>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</si>
  <si>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</si>
  <si>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</si>
  <si>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</si>
  <si>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</si>
  <si>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</si>
  <si>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</si>
  <si>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</si>
  <si>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</si>
  <si>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</si>
  <si>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</si>
  <si>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</si>
  <si>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</si>
  <si>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</si>
  <si>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</si>
  <si>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</si>
  <si>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</si>
  <si>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</si>
  <si>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</si>
  <si>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</si>
  <si>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</si>
  <si>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</si>
  <si>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</si>
  <si>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</si>
  <si>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</si>
  <si>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</si>
  <si>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</si>
  <si>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</si>
  <si>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</si>
  <si>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</si>
  <si>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</si>
  <si>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</si>
  <si>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</si>
  <si>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</si>
  <si>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</si>
  <si>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</si>
  <si>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</si>
  <si>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</si>
  <si>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</si>
  <si>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</si>
  <si>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</si>
  <si>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</si>
  <si>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</si>
  <si>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</si>
  <si>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</si>
  <si>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</si>
  <si>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</si>
  <si>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</si>
  <si>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</si>
  <si>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</si>
  <si>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</si>
  <si>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</si>
  <si>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</si>
  <si>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</si>
  <si>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</si>
  <si>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</si>
  <si>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</si>
  <si>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</si>
  <si>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</si>
  <si>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</si>
  <si>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</si>
  <si>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</si>
  <si>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</si>
  <si>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</si>
  <si>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</si>
  <si>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</si>
  <si>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</si>
  <si>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</si>
  <si>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</si>
  <si>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</si>
  <si>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</si>
  <si>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</si>
  <si>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</si>
  <si>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</si>
  <si>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</si>
  <si>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</si>
  <si>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</si>
  <si>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</si>
  <si>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</si>
  <si>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</si>
  <si>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</si>
  <si>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</si>
  <si>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</si>
  <si>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</si>
  <si>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</si>
  <si>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</si>
  <si>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</si>
  <si>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</si>
  <si>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</si>
  <si>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</si>
  <si>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</si>
  <si>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</si>
  <si>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</si>
  <si>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</si>
  <si>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</si>
  <si>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</si>
  <si>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</si>
  <si>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</si>
  <si>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</si>
  <si>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</si>
  <si>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</si>
  <si>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</si>
  <si>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</si>
  <si>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</si>
  <si>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</si>
  <si>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</si>
  <si>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</si>
  <si>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</si>
  <si>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</si>
  <si>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</si>
  <si>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</si>
  <si>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</si>
  <si>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</si>
  <si>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</si>
  <si>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</si>
  <si>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</si>
  <si>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</si>
  <si>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</si>
  <si>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</si>
  <si>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</si>
  <si>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</si>
  <si>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</si>
  <si>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</si>
  <si>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</si>
  <si>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</si>
  <si>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</si>
  <si>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</si>
  <si>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</si>
  <si>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</si>
  <si>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</si>
  <si>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</si>
  <si>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</si>
  <si>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</si>
  <si>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</si>
  <si>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</si>
  <si>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</si>
  <si>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</si>
  <si>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</si>
  <si>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</si>
  <si>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</si>
  <si>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</si>
  <si>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</si>
  <si>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</si>
  <si>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</si>
  <si>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</si>
  <si>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</si>
  <si>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</si>
  <si>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</si>
  <si>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</si>
  <si>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</si>
  <si>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</si>
  <si>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</si>
  <si>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</si>
  <si>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</si>
  <si>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</si>
  <si>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</si>
  <si>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</si>
  <si>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</si>
  <si>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</si>
  <si>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</si>
  <si>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</si>
  <si>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</si>
  <si>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</si>
  <si>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</si>
  <si>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</si>
  <si>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</si>
  <si>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</si>
  <si>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</si>
  <si>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</si>
  <si>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</si>
  <si>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</si>
  <si>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</si>
  <si>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</si>
  <si>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</si>
  <si>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</si>
  <si>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</si>
  <si>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</si>
  <si>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</si>
  <si>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</si>
  <si>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</si>
  <si>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</si>
  <si>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</si>
  <si>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</si>
  <si>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</si>
  <si>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</si>
  <si>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</si>
  <si>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</si>
  <si>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</si>
  <si>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</si>
  <si>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</si>
  <si>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</si>
  <si>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</si>
  <si>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</si>
  <si>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</si>
  <si>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</si>
  <si>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</si>
  <si>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</si>
  <si>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</si>
  <si>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</si>
  <si>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</si>
  <si>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</si>
  <si>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</si>
  <si>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</si>
  <si>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</si>
  <si>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</si>
  <si>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</si>
  <si>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</si>
  <si>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</si>
  <si>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</si>
  <si>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</si>
  <si>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</si>
  <si>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</si>
  <si>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</si>
  <si>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</si>
  <si>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</si>
  <si>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</si>
  <si>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</si>
  <si>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</si>
  <si>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</si>
  <si>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</si>
  <si>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</si>
  <si>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</si>
  <si>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</si>
  <si>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</si>
  <si>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</si>
  <si>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</si>
  <si>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</si>
  <si>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</si>
  <si>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</si>
  <si>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</si>
  <si>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</si>
  <si>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</si>
  <si>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</si>
  <si>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</si>
  <si>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</si>
  <si>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</si>
  <si>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</si>
  <si>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</si>
  <si>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</si>
  <si>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</si>
  <si>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</si>
  <si>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</si>
  <si>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</si>
  <si>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</si>
  <si>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</si>
  <si>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</si>
  <si>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</si>
  <si>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</si>
  <si>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</si>
  <si>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</si>
  <si>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</si>
  <si>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</si>
  <si>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</si>
  <si>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</si>
  <si>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</si>
  <si>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</si>
  <si>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</si>
  <si>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</si>
  <si>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</si>
  <si>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</si>
  <si>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</si>
  <si>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</si>
  <si>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</si>
  <si>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</si>
  <si>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</si>
  <si>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</si>
  <si>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</si>
  <si>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</si>
  <si>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</si>
  <si>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</si>
  <si>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</si>
  <si>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</si>
  <si>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</si>
  <si>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</si>
  <si>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</si>
  <si>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</si>
  <si>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</si>
  <si>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</si>
  <si>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</si>
  <si>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</si>
  <si>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</si>
  <si>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</si>
  <si>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</si>
  <si>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</si>
  <si>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</si>
  <si>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</si>
  <si>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</si>
  <si>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</si>
  <si>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</si>
  <si>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</si>
  <si>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</si>
  <si>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</si>
  <si>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</si>
  <si>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</si>
  <si>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</si>
  <si>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</si>
  <si>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</si>
  <si>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</si>
  <si>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</si>
  <si>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</si>
  <si>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</si>
  <si>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</si>
  <si>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</si>
  <si>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</si>
  <si>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</si>
  <si>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</si>
  <si>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</si>
  <si>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</si>
  <si>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</si>
  <si>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</si>
  <si>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</si>
  <si>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</si>
  <si>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</si>
  <si>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</si>
  <si>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</si>
  <si>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</si>
  <si>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</si>
  <si>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</si>
  <si>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</si>
  <si>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</si>
  <si>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</si>
  <si>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</si>
  <si>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</si>
  <si>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</si>
  <si>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</si>
  <si>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</si>
  <si>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</si>
  <si>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</si>
  <si>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</si>
  <si>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</si>
  <si>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</si>
  <si>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</si>
  <si>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</si>
  <si>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</si>
  <si>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</si>
  <si>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</si>
  <si>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</si>
  <si>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</si>
  <si>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</si>
  <si>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</si>
  <si>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</si>
  <si>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</si>
  <si>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</si>
  <si>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</si>
  <si>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</si>
  <si>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</si>
  <si>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</si>
  <si>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</si>
  <si>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</si>
  <si>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</si>
  <si>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</si>
  <si>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</si>
  <si>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</si>
  <si>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</si>
  <si>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</si>
  <si>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</si>
  <si>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</si>
  <si>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</si>
  <si>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</si>
  <si>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</si>
  <si>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</si>
  <si>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</si>
  <si>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</si>
  <si>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</si>
  <si>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</si>
  <si>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</si>
  <si>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</si>
  <si>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</si>
  <si>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</si>
  <si>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</si>
  <si>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</si>
  <si>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</si>
  <si>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</si>
  <si>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</si>
  <si>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</si>
  <si>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</si>
  <si>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</si>
  <si>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</si>
  <si>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</si>
  <si>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</si>
  <si>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</si>
  <si>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</si>
  <si>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</si>
  <si>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</si>
  <si>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</si>
  <si>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</si>
  <si>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</si>
  <si>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</si>
  <si>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</si>
  <si>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</si>
  <si>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</si>
  <si>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</si>
  <si>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</si>
  <si>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</si>
  <si>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</si>
  <si>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</si>
  <si>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</si>
  <si>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</si>
  <si>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</si>
  <si>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</si>
  <si>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</si>
  <si>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</si>
  <si>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</si>
  <si>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</si>
  <si>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</si>
  <si>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</si>
  <si>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</si>
  <si>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</si>
  <si>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</si>
  <si>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</si>
  <si>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</si>
  <si>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</si>
  <si>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</si>
  <si>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</si>
  <si>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</si>
  <si>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</si>
  <si>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</si>
  <si>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</si>
  <si>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</si>
  <si>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</si>
  <si>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</si>
  <si>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</si>
  <si>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</si>
  <si>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</si>
  <si>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</si>
  <si>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</si>
  <si>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</si>
  <si>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</si>
  <si>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</si>
  <si>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</si>
  <si>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</si>
  <si>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</si>
  <si>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</si>
  <si>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</si>
  <si>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</si>
  <si>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</si>
  <si>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</si>
  <si>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</si>
  <si>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</si>
  <si>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</si>
  <si>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</si>
  <si>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</si>
  <si>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</si>
  <si>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</si>
  <si>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</si>
  <si>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</si>
  <si>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</si>
  <si>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</si>
  <si>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</si>
  <si>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</si>
  <si>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</si>
  <si>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</si>
  <si>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</si>
  <si>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</si>
  <si>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</si>
  <si>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</si>
  <si>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</si>
  <si>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</si>
  <si>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</si>
  <si>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</si>
  <si>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</si>
  <si>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</si>
  <si>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</si>
  <si>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</si>
  <si>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</si>
  <si>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</si>
  <si>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</si>
  <si>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</si>
  <si>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</si>
  <si>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</si>
  <si>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</si>
  <si>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</si>
  <si>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</si>
  <si>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</si>
  <si>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</si>
  <si>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</si>
  <si>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</si>
  <si>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</si>
  <si>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</si>
  <si>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</si>
  <si>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</si>
  <si>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</si>
  <si>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</si>
  <si>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</si>
  <si>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</si>
  <si>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</si>
  <si>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</si>
  <si>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</si>
  <si>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</si>
  <si>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</si>
  <si>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</si>
  <si>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</si>
  <si>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</si>
  <si>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</si>
  <si>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</si>
  <si>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</si>
  <si>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</si>
  <si>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</si>
  <si>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</si>
  <si>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</si>
  <si>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</si>
  <si>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</si>
  <si>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</si>
  <si>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</si>
  <si>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</si>
  <si>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</si>
  <si>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</si>
  <si>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</si>
  <si>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</si>
  <si>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</si>
  <si>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</si>
  <si>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</si>
  <si>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</si>
  <si>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</si>
  <si>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</si>
  <si>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</si>
  <si>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</si>
  <si>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</si>
  <si>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</si>
  <si>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</si>
  <si>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</si>
  <si>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</si>
  <si>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</si>
  <si>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</si>
  <si>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</si>
  <si>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</si>
  <si>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</si>
  <si>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</si>
  <si>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</si>
  <si>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</si>
  <si>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</si>
  <si>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</si>
  <si>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</si>
  <si>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</si>
  <si>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</si>
  <si>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</si>
  <si>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</si>
  <si>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</si>
  <si>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</si>
  <si>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</si>
  <si>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</si>
  <si>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</si>
  <si>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</si>
  <si>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</si>
  <si>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</si>
  <si>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</si>
  <si>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</si>
  <si>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</si>
  <si>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</si>
  <si>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</si>
  <si>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</si>
  <si>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</si>
  <si>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</si>
  <si>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</si>
  <si>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</si>
  <si>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</si>
  <si>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</si>
  <si>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</si>
  <si>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</si>
  <si>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</si>
  <si>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</si>
  <si>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</si>
  <si>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</si>
  <si>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</si>
  <si>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</si>
  <si>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</si>
  <si>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</si>
  <si>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</si>
  <si>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</si>
  <si>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</si>
  <si>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</si>
  <si>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</si>
  <si>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</si>
  <si>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</si>
  <si>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</si>
  <si>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</si>
  <si>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</si>
  <si>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</si>
  <si>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</si>
  <si>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</si>
  <si>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</si>
  <si>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</si>
  <si>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</si>
  <si>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</si>
  <si>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</si>
  <si>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</si>
  <si>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</si>
  <si>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</si>
  <si>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</si>
  <si>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</si>
  <si>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</si>
  <si>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</si>
  <si>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</si>
  <si>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</si>
  <si>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</si>
  <si>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</si>
  <si>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</si>
  <si>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</si>
  <si>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</si>
  <si>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</si>
  <si>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</si>
  <si>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</si>
  <si>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</si>
  <si>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</si>
  <si>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</si>
  <si>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</si>
  <si>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</si>
  <si>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</si>
  <si>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</si>
  <si>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</si>
  <si>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</si>
  <si>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</si>
  <si>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</si>
  <si>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</si>
  <si>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</si>
  <si>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</si>
  <si>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</si>
  <si>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</si>
  <si>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</si>
  <si>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</si>
  <si>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</si>
  <si>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</si>
  <si>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</si>
  <si>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</si>
  <si>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</si>
  <si>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</si>
  <si>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</si>
  <si>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</si>
  <si>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</si>
  <si>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</si>
  <si>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</si>
  <si>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</si>
  <si>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</si>
  <si>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</si>
  <si>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</si>
  <si>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</si>
  <si>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</si>
  <si>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</si>
  <si>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</si>
  <si>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</si>
  <si>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</si>
  <si>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</si>
  <si>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</si>
  <si>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</si>
  <si>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</si>
  <si>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</si>
  <si>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</si>
  <si>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</si>
  <si>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</si>
  <si>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</si>
  <si>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</si>
  <si>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</si>
  <si>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</si>
  <si>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</si>
  <si>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</si>
  <si>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</si>
  <si>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</si>
  <si>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</si>
  <si>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</si>
  <si>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</si>
  <si>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</si>
  <si>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</si>
  <si>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</si>
  <si>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</si>
  <si>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</si>
  <si>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</si>
  <si>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</si>
  <si>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</si>
  <si>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</si>
  <si>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</si>
  <si>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</si>
  <si>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</si>
  <si>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</si>
  <si>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</si>
  <si>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</si>
  <si>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</si>
  <si>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</si>
  <si>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</si>
  <si>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</si>
  <si>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</si>
  <si>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</si>
  <si>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</si>
  <si>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</si>
  <si>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</si>
  <si>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</si>
  <si>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</si>
  <si>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</si>
  <si>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</si>
  <si>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</si>
  <si>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</si>
  <si>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</si>
  <si>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</si>
  <si>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</si>
  <si>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</si>
  <si>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</si>
  <si>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</si>
  <si>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</si>
  <si>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</si>
  <si>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</si>
  <si>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</si>
  <si>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</si>
  <si>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</si>
  <si>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</si>
  <si>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</si>
  <si>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</si>
  <si>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</si>
  <si>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</si>
  <si>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</si>
  <si>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</si>
  <si>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</si>
  <si>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</si>
  <si>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</si>
  <si>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</si>
  <si>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</si>
  <si>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</si>
  <si>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</si>
  <si>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</si>
  <si>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</si>
  <si>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</si>
  <si>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</si>
  <si>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</si>
  <si>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</si>
  <si>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</si>
  <si>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</si>
  <si>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</si>
  <si>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</si>
  <si>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</si>
  <si>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</si>
  <si>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</si>
  <si>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</si>
  <si>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</si>
  <si>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</si>
  <si>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</si>
  <si>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</si>
  <si>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</si>
  <si>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</si>
  <si>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</si>
  <si>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</si>
  <si>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</si>
  <si>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</si>
  <si>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</si>
  <si>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</si>
  <si>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</si>
  <si>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</si>
  <si>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</si>
  <si>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</si>
  <si>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</si>
  <si>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</si>
  <si>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</si>
  <si>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</si>
  <si>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</si>
  <si>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</si>
  <si>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</si>
  <si>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</si>
  <si>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</si>
  <si>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</si>
  <si>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</si>
  <si>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</si>
  <si>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</si>
  <si>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</si>
  <si>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</si>
  <si>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</si>
  <si>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</si>
  <si>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</si>
  <si>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</si>
  <si>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</si>
  <si>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</si>
  <si>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</si>
  <si>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</si>
  <si>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</si>
  <si>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</si>
  <si>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</si>
  <si>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</si>
  <si>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</si>
  <si>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</si>
  <si>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</si>
  <si>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</si>
  <si>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</si>
  <si>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</si>
  <si>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</si>
  <si>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</si>
  <si>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</si>
  <si>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</si>
  <si>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</si>
  <si>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</si>
  <si>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</si>
  <si>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</si>
  <si>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</si>
  <si>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</si>
  <si>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</si>
  <si>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</si>
  <si>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</si>
  <si>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</si>
  <si>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</si>
  <si>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</si>
  <si>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</si>
  <si>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</si>
  <si>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</si>
  <si>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</si>
  <si>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</si>
  <si>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</si>
  <si>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</si>
  <si>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</si>
  <si>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</si>
  <si>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</si>
  <si>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</si>
  <si>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</si>
  <si>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</si>
  <si>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</si>
  <si>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</si>
  <si>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</si>
  <si>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</si>
  <si>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</si>
  <si>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</si>
  <si>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</si>
  <si>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</si>
  <si>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</si>
  <si>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</si>
  <si>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</si>
  <si>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</si>
  <si>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</si>
  <si>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</si>
  <si>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</si>
  <si>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</si>
  <si>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</si>
  <si>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</si>
  <si>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</si>
  <si>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</si>
  <si>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</si>
  <si>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</si>
  <si>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</si>
  <si>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</si>
  <si>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</si>
  <si>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</si>
  <si>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</si>
  <si>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</si>
  <si>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</si>
  <si>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</si>
  <si>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</si>
  <si>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</si>
  <si>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</si>
  <si>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</si>
  <si>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</si>
  <si>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</si>
  <si>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</si>
  <si>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</si>
  <si>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</si>
  <si>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</si>
  <si>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</si>
  <si>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</si>
  <si>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</si>
  <si>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</si>
  <si>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</si>
  <si>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</si>
  <si>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</si>
  <si>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</si>
  <si>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</si>
  <si>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</si>
  <si>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</si>
  <si>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</si>
  <si>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</si>
  <si>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</si>
  <si>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</si>
  <si>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</si>
  <si>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</si>
  <si>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</si>
  <si>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</si>
  <si>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</si>
  <si>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</si>
  <si>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</si>
  <si>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</si>
  <si>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</si>
  <si>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</si>
  <si>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</si>
  <si>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</si>
  <si>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</si>
  <si>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</si>
  <si>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</si>
  <si>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</si>
  <si>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</si>
  <si>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</si>
  <si>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</si>
  <si>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</si>
  <si>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</si>
  <si>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</si>
  <si>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</si>
  <si>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</si>
  <si>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</si>
  <si>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</si>
  <si>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</si>
  <si>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</si>
  <si>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</si>
  <si>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</si>
  <si>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</si>
  <si>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</si>
  <si>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</si>
  <si>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</si>
  <si>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</si>
  <si>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</si>
  <si>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</si>
  <si>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</si>
  <si>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</si>
  <si>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</si>
  <si>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</si>
  <si>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</si>
  <si>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</si>
  <si>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</si>
  <si>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</si>
  <si>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</si>
  <si>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</si>
  <si>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</si>
  <si>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</si>
  <si>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</si>
  <si>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</si>
  <si>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</si>
  <si>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</si>
  <si>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</si>
  <si>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</si>
  <si>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</si>
  <si>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</si>
  <si>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</si>
  <si>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</si>
  <si>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</si>
  <si>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</si>
  <si>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</si>
  <si>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</si>
  <si>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</si>
  <si>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</si>
  <si>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</si>
  <si>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</si>
  <si>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</si>
  <si>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</si>
  <si>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</si>
  <si>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</si>
  <si>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</si>
  <si>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</si>
  <si>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</si>
  <si>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</si>
  <si>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</si>
  <si>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</si>
  <si>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</si>
  <si>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</si>
  <si>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</si>
  <si>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</si>
  <si>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</si>
  <si>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</si>
  <si>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</si>
  <si>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</si>
  <si>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</si>
  <si>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</si>
  <si>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</si>
  <si>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</si>
  <si>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</si>
  <si>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</si>
  <si>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</si>
  <si>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</si>
  <si>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</si>
  <si>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</si>
  <si>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</si>
  <si>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</si>
  <si>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</si>
  <si>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</si>
  <si>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</si>
  <si>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</si>
  <si>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</si>
  <si>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</si>
  <si>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</si>
  <si>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</si>
  <si>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</si>
  <si>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</si>
  <si>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</si>
  <si>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</si>
  <si>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</si>
  <si>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</si>
  <si>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</si>
  <si>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</si>
  <si>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</si>
  <si>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</si>
  <si>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</si>
  <si>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</si>
  <si>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</si>
  <si>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</si>
  <si>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</si>
  <si>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</si>
  <si>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</si>
  <si>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</si>
  <si>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</si>
  <si>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</si>
  <si>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</si>
  <si>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</si>
  <si>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</si>
  <si>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</si>
  <si>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</si>
  <si>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</si>
  <si>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</si>
  <si>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</si>
  <si>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</si>
  <si>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</si>
  <si>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</si>
  <si>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</si>
  <si>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</si>
  <si>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</si>
  <si>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</si>
  <si>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</si>
  <si>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</si>
  <si>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</si>
  <si>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</si>
  <si>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</si>
  <si>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</si>
  <si>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</si>
  <si>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</si>
  <si>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</si>
  <si>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</si>
  <si>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</si>
  <si>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</si>
  <si>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</si>
  <si>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</si>
  <si>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</si>
  <si>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</si>
  <si>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</si>
  <si>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</si>
  <si>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</si>
  <si>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</si>
  <si>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</si>
  <si>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</si>
  <si>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</si>
  <si>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</si>
  <si>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</si>
  <si>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</si>
  <si>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</si>
  <si>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</si>
  <si>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</si>
  <si>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</si>
  <si>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</si>
  <si>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</si>
  <si>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</si>
  <si>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</si>
  <si>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</si>
  <si>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</si>
  <si>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</si>
  <si>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</si>
  <si>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</si>
  <si>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</si>
  <si>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</si>
  <si>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</si>
  <si>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</si>
  <si>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</si>
  <si>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</si>
  <si>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</si>
  <si>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</si>
  <si>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</si>
  <si>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</si>
  <si>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</si>
  <si>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</si>
  <si>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</si>
  <si>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</si>
  <si>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</si>
  <si>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</si>
  <si>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</si>
  <si>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</si>
  <si>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</si>
  <si>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</si>
  <si>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</si>
  <si>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</si>
  <si>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</si>
  <si>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</si>
  <si>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</si>
  <si>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</si>
  <si>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</si>
  <si>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</si>
  <si>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</si>
  <si>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</si>
  <si>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</si>
  <si>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</si>
  <si>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</si>
  <si>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</si>
  <si>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</si>
  <si>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</si>
  <si>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</si>
  <si>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</si>
  <si>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</si>
  <si>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</si>
  <si>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</si>
  <si>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</si>
  <si>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</si>
  <si>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</si>
  <si>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</si>
  <si>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</si>
  <si>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</si>
  <si>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</si>
  <si>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</si>
  <si>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</si>
  <si>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</si>
  <si>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</si>
  <si>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</si>
  <si>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</si>
  <si>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</si>
  <si>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</si>
  <si>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</si>
  <si>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</si>
  <si>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</si>
  <si>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</si>
  <si>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</si>
  <si>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</si>
  <si>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</si>
  <si>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</si>
  <si>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</si>
  <si>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</si>
  <si>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</si>
  <si>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</si>
  <si>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</si>
  <si>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</si>
  <si>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</si>
  <si>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</si>
  <si>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</si>
  <si>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</si>
  <si>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</si>
  <si>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</si>
  <si>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</si>
  <si>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</si>
  <si>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</si>
  <si>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</si>
  <si>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</si>
  <si>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</si>
  <si>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</si>
  <si>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</si>
  <si>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</si>
  <si>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</si>
  <si>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</si>
  <si>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</si>
  <si>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</si>
  <si>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</si>
  <si>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</si>
  <si>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</si>
  <si>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</si>
  <si>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</si>
  <si>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</si>
  <si>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</si>
  <si>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</si>
  <si>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</si>
  <si>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</si>
  <si>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</si>
  <si>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</si>
  <si>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</si>
  <si>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</si>
  <si>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</si>
  <si>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</si>
  <si>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</si>
  <si>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</si>
  <si>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</si>
  <si>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</si>
  <si>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</si>
  <si>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</si>
  <si>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</si>
  <si>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</si>
  <si>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</si>
  <si>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</si>
  <si>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</si>
  <si>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</si>
  <si>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</si>
  <si>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</si>
  <si>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</si>
  <si>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</si>
  <si>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</si>
  <si>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</si>
  <si>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</si>
  <si>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</si>
  <si>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</si>
  <si>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</si>
  <si>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</si>
  <si>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</si>
  <si>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</si>
  <si>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</si>
  <si>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</si>
  <si>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</si>
  <si>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</si>
  <si>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</si>
  <si>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</si>
  <si>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</si>
  <si>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</si>
  <si>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</si>
  <si>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</si>
  <si>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</si>
  <si>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</si>
  <si>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</si>
  <si>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</si>
  <si>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</si>
  <si>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</si>
  <si>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</si>
  <si>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</si>
  <si>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</si>
  <si>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</si>
  <si>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</si>
  <si>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</si>
  <si>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</si>
  <si>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</si>
  <si>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</si>
  <si>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</si>
  <si>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</si>
  <si>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</si>
  <si>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</si>
  <si>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</si>
  <si>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</si>
  <si>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</si>
  <si>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</si>
  <si>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</si>
  <si>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</si>
  <si>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</si>
  <si>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</si>
  <si>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</si>
  <si>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</si>
  <si>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</si>
  <si>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</si>
  <si>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</si>
  <si>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</si>
  <si>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</si>
  <si>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</si>
  <si>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</si>
  <si>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</si>
  <si>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</si>
  <si>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</si>
  <si>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</si>
  <si>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</si>
  <si>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</si>
  <si>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</si>
  <si>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</si>
  <si>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</si>
  <si>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</si>
  <si>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</si>
  <si>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</si>
  <si>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</si>
  <si>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</si>
  <si>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</si>
  <si>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</si>
  <si>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</si>
  <si>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</si>
  <si>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</si>
  <si>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</si>
  <si>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</si>
  <si>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</si>
  <si>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</si>
  <si>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</si>
  <si>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</si>
  <si>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</si>
  <si>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</si>
  <si>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</si>
  <si>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</si>
  <si>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</si>
  <si>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</si>
  <si>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</si>
  <si>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</si>
  <si>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</si>
  <si>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</si>
  <si>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</si>
  <si>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</si>
  <si>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</si>
  <si>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</si>
  <si>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</si>
  <si>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</si>
  <si>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</si>
  <si>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</si>
  <si>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</si>
  <si>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</si>
  <si>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</si>
  <si>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</si>
  <si>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</si>
  <si>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</si>
  <si>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</si>
  <si>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</si>
  <si>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</si>
  <si>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</si>
  <si>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</si>
  <si>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</si>
  <si>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</si>
  <si>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</si>
  <si>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</si>
  <si>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</si>
  <si>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</si>
  <si>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</si>
  <si>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</si>
  <si>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</si>
  <si>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</si>
  <si>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</si>
  <si>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</si>
  <si>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</si>
  <si>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</si>
  <si>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</si>
  <si>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</si>
  <si>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</si>
  <si>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</si>
  <si>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</si>
  <si>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</si>
  <si>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</si>
  <si>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</si>
  <si>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</si>
  <si>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</si>
  <si>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</si>
  <si>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</si>
  <si>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</si>
  <si>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</si>
  <si>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</si>
  <si>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</si>
  <si>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</si>
  <si>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</si>
  <si>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</si>
  <si>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</si>
  <si>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</si>
  <si>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</si>
  <si>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</si>
  <si>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</si>
  <si>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</si>
  <si>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</si>
  <si>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</si>
  <si>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</si>
  <si>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</si>
  <si>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</si>
  <si>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</si>
  <si>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</si>
  <si>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</si>
  <si>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</si>
  <si>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</si>
  <si>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</si>
  <si>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</si>
  <si>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</si>
  <si>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</si>
  <si>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</si>
  <si>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</si>
  <si>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</si>
  <si>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</si>
  <si>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</si>
  <si>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</si>
  <si>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</si>
  <si>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</si>
  <si>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</si>
  <si>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</si>
  <si>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</si>
  <si>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</si>
  <si>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</si>
  <si>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</si>
  <si>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</si>
  <si>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</si>
  <si>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</si>
  <si>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</si>
  <si>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</si>
  <si>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</si>
  <si>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</si>
  <si>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</si>
  <si>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</si>
  <si>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</si>
  <si>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</si>
  <si>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</si>
  <si>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</si>
  <si>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</si>
  <si>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</si>
  <si>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</si>
  <si>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</si>
  <si>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</si>
  <si>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</si>
  <si>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</si>
  <si>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</si>
  <si>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</si>
  <si>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</si>
  <si>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</si>
  <si>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</si>
  <si>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</si>
  <si>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</si>
  <si>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</si>
  <si>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</si>
  <si>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</si>
  <si>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</si>
  <si>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</si>
  <si>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</si>
  <si>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</si>
  <si>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</si>
  <si>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</si>
  <si>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</si>
  <si>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</si>
  <si>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</si>
  <si>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</si>
  <si>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</si>
  <si>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</si>
  <si>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</si>
  <si>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</si>
  <si>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</si>
  <si>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</si>
  <si>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</si>
  <si>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</si>
  <si>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</si>
  <si>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</si>
  <si>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</si>
  <si>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</si>
  <si>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</si>
  <si>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</si>
  <si>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</si>
  <si>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</si>
  <si>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</si>
  <si>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</si>
  <si>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</si>
  <si>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</si>
  <si>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</si>
  <si>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</si>
  <si>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</si>
  <si>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</si>
  <si>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</si>
  <si>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</si>
  <si>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</si>
  <si>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</si>
  <si>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</si>
  <si>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</si>
  <si>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</si>
  <si>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</si>
  <si>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</si>
  <si>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</si>
  <si>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</si>
  <si>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</si>
  <si>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</si>
  <si>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</si>
  <si>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</si>
  <si>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</si>
  <si>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</si>
  <si>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</si>
  <si>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</si>
  <si>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</si>
  <si>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</si>
  <si>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</si>
  <si>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</si>
  <si>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</si>
  <si>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</si>
  <si>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</si>
  <si>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</si>
  <si>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</si>
  <si>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</si>
  <si>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</si>
  <si>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</si>
  <si>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</si>
  <si>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</si>
  <si>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</si>
  <si>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</si>
  <si>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</si>
  <si>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</si>
  <si>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</si>
  <si>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</si>
  <si>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</si>
  <si>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</si>
  <si>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</si>
  <si>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</si>
  <si>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</si>
  <si>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</si>
  <si>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</si>
  <si>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</si>
  <si>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</si>
  <si>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</si>
  <si>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</si>
  <si>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</si>
  <si>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</si>
  <si>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</si>
  <si>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</si>
  <si>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</si>
  <si>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</si>
  <si>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</si>
  <si>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</si>
  <si>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</si>
  <si>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</si>
  <si>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</si>
  <si>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</si>
  <si>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</si>
  <si>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</si>
  <si>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</si>
  <si>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</si>
  <si>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</si>
  <si>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</si>
  <si>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</si>
  <si>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</si>
  <si>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</si>
  <si>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</si>
  <si>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</si>
  <si>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</si>
  <si>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</si>
  <si>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</si>
  <si>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</si>
  <si>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</si>
  <si>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</si>
  <si>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</si>
  <si>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</si>
  <si>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</si>
  <si>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</si>
  <si>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</si>
  <si>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</si>
  <si>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</si>
  <si>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</si>
  <si>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</si>
  <si>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</si>
  <si>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</si>
  <si>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</si>
  <si>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</si>
  <si>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</si>
  <si>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</si>
  <si>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</si>
  <si>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</si>
  <si>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</si>
  <si>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</si>
  <si>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</si>
  <si>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</si>
  <si>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</si>
  <si>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</si>
  <si>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</si>
  <si>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</si>
  <si>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</si>
  <si>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</si>
  <si>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</si>
  <si>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</si>
  <si>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</si>
  <si>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</si>
  <si>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</si>
  <si>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</si>
  <si>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</si>
  <si>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</si>
  <si>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</si>
  <si>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</si>
  <si>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</si>
  <si>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</si>
  <si>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</si>
  <si>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</si>
  <si>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</si>
  <si>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</si>
  <si>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</si>
  <si>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</si>
  <si>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</si>
  <si>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</si>
  <si>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</si>
  <si>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</si>
  <si>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</si>
  <si>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</si>
  <si>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</si>
  <si>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</si>
  <si>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</si>
  <si>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</si>
  <si>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</si>
  <si>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</si>
  <si>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</si>
  <si>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</si>
  <si>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</si>
  <si>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</si>
  <si>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</si>
  <si>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</si>
  <si>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</si>
  <si>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</si>
  <si>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</si>
  <si>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</si>
  <si>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</si>
  <si>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</si>
  <si>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</si>
  <si>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</si>
  <si>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</si>
  <si>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</si>
  <si>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</si>
  <si>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</si>
  <si>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</si>
  <si>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</si>
  <si>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</si>
  <si>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</si>
  <si>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</si>
  <si>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</si>
  <si>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</si>
  <si>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</si>
  <si>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</si>
  <si>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</si>
  <si>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</si>
  <si>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</si>
  <si>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</si>
  <si>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</si>
  <si>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</si>
  <si>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</si>
  <si>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</si>
  <si>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</si>
  <si>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</si>
  <si>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</si>
  <si>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</si>
  <si>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</si>
  <si>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</si>
  <si>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</si>
  <si>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</si>
  <si>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</si>
  <si>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</si>
  <si>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</si>
  <si>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</si>
  <si>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</si>
  <si>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</si>
  <si>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</si>
  <si>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</si>
  <si>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</si>
  <si>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</si>
  <si>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</si>
  <si>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</si>
  <si>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</si>
  <si>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</si>
  <si>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</si>
  <si>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</si>
  <si>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</si>
  <si>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</si>
  <si>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</si>
  <si>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</si>
  <si>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</si>
  <si>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</si>
  <si>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</si>
  <si>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</si>
  <si>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</si>
  <si>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</si>
  <si>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</si>
  <si>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</si>
  <si>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</si>
  <si>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</si>
  <si>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</si>
  <si>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</si>
  <si>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</si>
  <si>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</si>
  <si>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</si>
  <si>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</si>
  <si>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</si>
  <si>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</si>
  <si>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</si>
  <si>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</si>
  <si>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</si>
  <si>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</si>
  <si>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</si>
  <si>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</si>
  <si>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</si>
  <si>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</si>
  <si>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</si>
  <si>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</si>
  <si>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</si>
  <si>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</si>
  <si>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</si>
  <si>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</si>
  <si>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</si>
  <si>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</si>
  <si>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</si>
  <si>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</si>
  <si>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</si>
  <si>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</si>
  <si>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</si>
  <si>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</si>
  <si>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</si>
  <si>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</si>
  <si>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</si>
  <si>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</si>
  <si>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</si>
  <si>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</si>
  <si>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</si>
  <si>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</si>
  <si>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</si>
  <si>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</si>
  <si>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</si>
  <si>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</si>
  <si>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</si>
  <si>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</si>
  <si>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</si>
  <si>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</si>
  <si>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</si>
  <si>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</si>
  <si>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</si>
  <si>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</si>
  <si>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</si>
  <si>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</si>
  <si>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</si>
  <si>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</si>
  <si>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</si>
  <si>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</si>
  <si>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</si>
  <si>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</si>
  <si>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</si>
  <si>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</si>
  <si>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</si>
  <si>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</si>
  <si>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</si>
  <si>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</si>
  <si>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</si>
  <si>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</si>
  <si>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</si>
  <si>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</si>
  <si>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</si>
  <si>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</si>
  <si>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</si>
  <si>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</si>
  <si>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</si>
  <si>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</si>
  <si>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</si>
  <si>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</si>
  <si>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</si>
  <si>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</si>
  <si>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</si>
  <si>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</si>
  <si>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</si>
  <si>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</si>
  <si>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</si>
  <si>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</si>
  <si>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</si>
  <si>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</si>
  <si>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</si>
  <si>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</si>
  <si>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</si>
  <si>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</si>
  <si>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</si>
  <si>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</si>
  <si>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</si>
  <si>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</si>
  <si>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</si>
  <si>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</si>
  <si>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</si>
  <si>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</si>
  <si>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</si>
  <si>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</si>
  <si>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</si>
  <si>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</si>
  <si>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</si>
  <si>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</si>
  <si>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</si>
  <si>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</si>
  <si>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</si>
  <si>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</si>
  <si>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</si>
  <si>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</si>
  <si>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</si>
  <si>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</si>
  <si>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</si>
  <si>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</si>
  <si>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</si>
  <si>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</si>
  <si>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</si>
  <si>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</si>
  <si>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</si>
  <si>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</si>
  <si>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</si>
  <si>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</si>
  <si>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</si>
  <si>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</si>
  <si>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</si>
  <si>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</si>
  <si>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</si>
  <si>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</si>
  <si>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</si>
  <si>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</si>
  <si>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</si>
  <si>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</si>
  <si>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</si>
  <si>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</si>
  <si>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</si>
  <si>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</si>
  <si>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</si>
  <si>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</si>
  <si>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</si>
  <si>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</si>
  <si>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</si>
  <si>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</si>
  <si>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</si>
  <si>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</si>
  <si>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</si>
  <si>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</si>
  <si>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</si>
  <si>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</si>
  <si>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</si>
  <si>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</si>
  <si>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</si>
  <si>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</si>
  <si>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</si>
  <si>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</si>
  <si>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</si>
  <si>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</si>
  <si>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</si>
  <si>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</si>
  <si>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</si>
  <si>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</si>
  <si>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</si>
  <si>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</si>
  <si>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</si>
  <si>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</si>
  <si>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</si>
  <si>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</si>
  <si>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</si>
  <si>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</si>
  <si>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</si>
  <si>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</si>
  <si>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</si>
  <si>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</si>
  <si>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</si>
  <si>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</si>
  <si>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</si>
  <si>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</si>
  <si>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</si>
  <si>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</si>
  <si>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</si>
  <si>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</si>
  <si>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</si>
  <si>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</si>
  <si>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</si>
  <si>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</si>
  <si>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</si>
  <si>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</si>
  <si>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</si>
  <si>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</si>
  <si>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</si>
  <si>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</si>
  <si>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</si>
  <si>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</si>
  <si>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</si>
  <si>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</si>
  <si>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</si>
  <si>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</si>
  <si>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</si>
  <si>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</si>
  <si>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</si>
  <si>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</si>
  <si>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</si>
  <si>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</si>
  <si>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</si>
  <si>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</si>
  <si>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</si>
  <si>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</si>
  <si>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</si>
  <si>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</si>
  <si>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</si>
  <si>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</si>
  <si>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</si>
  <si>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</si>
  <si>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</si>
  <si>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</si>
  <si>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</si>
  <si>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</si>
  <si>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</si>
  <si>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</si>
  <si>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</si>
  <si>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</si>
  <si>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</si>
  <si>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</si>
  <si>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</si>
  <si>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</si>
  <si>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</si>
  <si>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</si>
  <si>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</si>
  <si>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</si>
  <si>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</si>
  <si>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</si>
  <si>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</si>
  <si>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</si>
  <si>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</si>
  <si>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</si>
  <si>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</si>
  <si>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</si>
  <si>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</si>
  <si>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</si>
  <si>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</si>
  <si>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</si>
  <si>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</si>
  <si>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</si>
  <si>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</si>
  <si>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</si>
  <si>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</si>
  <si>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</si>
  <si>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</si>
  <si>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</si>
  <si>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</si>
  <si>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</si>
  <si>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</si>
  <si>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</si>
  <si>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</si>
  <si>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</si>
  <si>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</si>
  <si>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</si>
  <si>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</si>
  <si>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</si>
  <si>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</si>
  <si>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</si>
  <si>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</si>
  <si>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</si>
  <si>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</si>
  <si>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</si>
  <si>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</si>
  <si>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</si>
  <si>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</si>
  <si>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</si>
  <si>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</si>
  <si>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</si>
  <si>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</si>
  <si>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</si>
  <si>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</si>
  <si>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</si>
  <si>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</si>
  <si>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</si>
  <si>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</si>
  <si>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</si>
  <si>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</si>
  <si>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</si>
  <si>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</si>
  <si>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</si>
  <si>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</si>
  <si>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</si>
  <si>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</si>
  <si>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</si>
  <si>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</si>
  <si>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</si>
  <si>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</si>
  <si>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</si>
  <si>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</si>
  <si>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</si>
  <si>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</si>
  <si>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</si>
  <si>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</si>
  <si>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</si>
  <si>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</si>
  <si>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</si>
  <si>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</si>
  <si>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</si>
  <si>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</si>
  <si>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</si>
  <si>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</si>
  <si>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</si>
  <si>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</si>
  <si>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</si>
  <si>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</si>
  <si>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</si>
  <si>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</si>
  <si>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</si>
  <si>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</si>
  <si>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</si>
  <si>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</si>
  <si>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</si>
  <si>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</si>
  <si>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</si>
  <si>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</si>
  <si>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</si>
  <si>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</si>
  <si>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</si>
  <si>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</si>
  <si>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</si>
  <si>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</si>
  <si>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</si>
  <si>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</si>
  <si>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</si>
  <si>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</si>
  <si>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</si>
  <si>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</si>
  <si>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</si>
  <si>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</si>
  <si>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</si>
  <si>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</si>
  <si>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</si>
  <si>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</si>
  <si>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</si>
  <si>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</si>
  <si>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</si>
  <si>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</si>
  <si>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</si>
  <si>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</si>
  <si>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</si>
  <si>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</si>
  <si>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</si>
  <si>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</si>
  <si>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</si>
  <si>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</si>
  <si>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</si>
  <si>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</si>
  <si>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</si>
  <si>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</si>
  <si>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</si>
  <si>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</si>
  <si>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</si>
  <si>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</si>
  <si>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</si>
  <si>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</si>
  <si>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</si>
  <si>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</si>
  <si>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</si>
  <si>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</si>
  <si>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</si>
  <si>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</si>
  <si>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</si>
  <si>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</si>
  <si>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</si>
  <si>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</si>
  <si>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</si>
  <si>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</si>
  <si>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</si>
  <si>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</si>
  <si>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</si>
  <si>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</si>
  <si>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</si>
  <si>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</si>
  <si>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</si>
  <si>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</si>
  <si>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</si>
  <si>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</si>
  <si>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</si>
  <si>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</si>
  <si>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</si>
  <si>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</si>
  <si>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</si>
  <si>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</si>
  <si>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</si>
  <si>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</si>
  <si>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</si>
  <si>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</si>
  <si>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</si>
  <si>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</si>
  <si>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</si>
  <si>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</si>
  <si>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</si>
  <si>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</si>
  <si>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</si>
  <si>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</si>
  <si>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</si>
  <si>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</si>
  <si>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</si>
  <si>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</si>
  <si>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</si>
  <si>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</si>
  <si>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</si>
  <si>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</si>
  <si>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</si>
  <si>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</si>
  <si>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</si>
  <si>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</si>
  <si>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</si>
  <si>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</si>
  <si>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</si>
  <si>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</si>
  <si>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</si>
  <si>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</si>
  <si>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</si>
  <si>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</si>
  <si>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</si>
  <si>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</si>
  <si>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</si>
  <si>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</si>
  <si>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</si>
  <si>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</si>
  <si>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</si>
  <si>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</si>
  <si>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</si>
  <si>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</si>
  <si>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</si>
  <si>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</si>
  <si>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</si>
  <si>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</si>
  <si>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</si>
  <si>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</si>
  <si>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</si>
  <si>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</si>
  <si>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</si>
  <si>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</si>
  <si>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</si>
  <si>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</si>
  <si>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</si>
  <si>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</si>
  <si>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</si>
  <si>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</si>
  <si>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</si>
  <si>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</si>
  <si>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</si>
  <si>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</si>
  <si>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</si>
  <si>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</si>
  <si>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</si>
  <si>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</si>
  <si>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</si>
  <si>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</si>
  <si>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</si>
  <si>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</si>
  <si>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</si>
  <si>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</si>
  <si>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</si>
  <si>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</si>
  <si>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</si>
  <si>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</si>
  <si>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</si>
  <si>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</si>
  <si>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</si>
  <si>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</si>
  <si>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</si>
  <si>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</si>
  <si>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</si>
  <si>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</si>
  <si>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</si>
  <si>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</si>
  <si>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</si>
  <si>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</si>
  <si>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</si>
  <si>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</si>
  <si>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</si>
  <si>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</si>
  <si>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</si>
  <si>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</si>
  <si>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</si>
  <si>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</si>
  <si>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</si>
  <si>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</si>
  <si>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</si>
  <si>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</si>
  <si>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</si>
  <si>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</si>
  <si>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</si>
  <si>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</si>
  <si>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</si>
  <si>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</si>
  <si>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</si>
  <si>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</si>
  <si>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</si>
  <si>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</si>
  <si>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</si>
  <si>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</si>
  <si>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</si>
  <si>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</si>
  <si>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</si>
  <si>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</si>
  <si>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</si>
  <si>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</si>
  <si>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</si>
  <si>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</si>
  <si>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</si>
  <si>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</si>
  <si>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</si>
  <si>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</si>
  <si>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</si>
  <si>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</si>
  <si>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</si>
  <si>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</si>
  <si>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</si>
  <si>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</si>
  <si>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</si>
  <si>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</si>
  <si>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</si>
  <si>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</si>
  <si>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</si>
  <si>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</si>
  <si>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</si>
  <si>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</si>
  <si>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</si>
  <si>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</si>
  <si>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</si>
  <si>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</si>
  <si>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</si>
  <si>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</si>
  <si>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</si>
  <si>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</si>
  <si>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</si>
  <si>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</si>
  <si>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</si>
  <si>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</si>
  <si>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</si>
  <si>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</si>
  <si>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</si>
  <si>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</si>
  <si>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</si>
  <si>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</si>
  <si>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</si>
  <si>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</si>
  <si>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</si>
  <si>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</si>
  <si>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</si>
  <si>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</si>
  <si>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</si>
  <si>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</si>
  <si>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</si>
  <si>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</si>
  <si>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</si>
  <si>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</si>
  <si>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</si>
  <si>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</si>
  <si>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</si>
  <si>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</si>
  <si>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</si>
  <si>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</si>
  <si>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</si>
  <si>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</si>
  <si>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</si>
  <si>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</si>
  <si>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</si>
  <si>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</si>
  <si>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</si>
  <si>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</si>
  <si>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</si>
  <si>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</si>
  <si>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</si>
  <si>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</si>
  <si>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</si>
  <si>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</si>
  <si>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</si>
  <si>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</si>
  <si>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</si>
  <si>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</si>
  <si>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</si>
  <si>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</si>
  <si>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</si>
  <si>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</si>
  <si>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</si>
  <si>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</si>
  <si>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</si>
  <si>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</si>
  <si>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</si>
  <si>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</si>
  <si>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</si>
  <si>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</si>
  <si>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</si>
  <si>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</si>
  <si>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</si>
  <si>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</si>
  <si>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</si>
  <si>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</si>
  <si>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</si>
  <si>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</si>
  <si>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</si>
  <si>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</si>
  <si>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</si>
  <si>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</si>
  <si>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</si>
  <si>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</si>
  <si>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</si>
  <si>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</si>
  <si>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</si>
  <si>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</si>
  <si>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</si>
  <si>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</si>
  <si>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</si>
  <si>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</si>
  <si>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</si>
  <si>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</si>
  <si>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</si>
  <si>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</si>
  <si>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</si>
  <si>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</si>
  <si>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</si>
  <si>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</si>
  <si>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</si>
  <si>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</si>
  <si>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</si>
  <si>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</si>
  <si>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</si>
  <si>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</si>
  <si>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</si>
  <si>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</si>
  <si>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</si>
  <si>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</si>
  <si>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</si>
  <si>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</si>
  <si>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</si>
  <si>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</si>
  <si>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</si>
  <si>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</si>
  <si>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</si>
  <si>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</si>
  <si>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</si>
  <si>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</si>
  <si>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</si>
  <si>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</si>
  <si>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</si>
  <si>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</si>
  <si>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</si>
  <si>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</si>
  <si>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</si>
  <si>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</si>
  <si>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</si>
  <si>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</si>
  <si>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</si>
  <si>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</si>
  <si>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</si>
  <si>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</si>
  <si>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</si>
  <si>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</si>
  <si>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</si>
  <si>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</si>
  <si>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</si>
  <si>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</si>
  <si>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</si>
  <si>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</si>
  <si>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</si>
  <si>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</si>
  <si>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</si>
  <si>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</si>
  <si>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</si>
  <si>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</si>
  <si>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</si>
  <si>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</si>
  <si>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</si>
  <si>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</si>
  <si>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</si>
  <si>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</si>
  <si>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</si>
  <si>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</si>
  <si>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</si>
  <si>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</si>
  <si>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</si>
  <si>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</si>
  <si>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</si>
  <si>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</si>
  <si>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</si>
  <si>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</si>
  <si>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</si>
  <si>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</si>
  <si>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</si>
  <si>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</si>
  <si>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</si>
  <si>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</si>
  <si>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</si>
  <si>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</si>
  <si>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</si>
  <si>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</si>
  <si>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</si>
  <si>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</si>
  <si>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</si>
  <si>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</si>
  <si>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</si>
  <si>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</si>
  <si>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</si>
  <si>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</si>
  <si>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</si>
  <si>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</si>
  <si>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</si>
  <si>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</si>
  <si>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</si>
  <si>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</si>
  <si>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</si>
  <si>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</si>
  <si>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</si>
  <si>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</si>
  <si>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</si>
  <si>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</si>
  <si>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</si>
  <si>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</si>
  <si>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</si>
  <si>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</si>
  <si>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</si>
  <si>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</si>
  <si>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</si>
  <si>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</si>
  <si>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</si>
  <si>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</si>
  <si>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</si>
  <si>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</si>
  <si>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</si>
  <si>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</si>
  <si>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</si>
  <si>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</si>
  <si>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</si>
  <si>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</si>
  <si>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</si>
  <si>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</si>
  <si>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</si>
  <si>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</si>
  <si>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</si>
  <si>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</si>
  <si>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</si>
  <si>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</si>
  <si>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</si>
  <si>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</si>
  <si>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</si>
  <si>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</si>
  <si>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</si>
  <si>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</si>
  <si>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</si>
  <si>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</si>
  <si>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</si>
  <si>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</si>
  <si>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</si>
  <si>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</si>
  <si>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</si>
  <si>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</si>
  <si>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</si>
  <si>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</si>
  <si>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</si>
  <si>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</si>
  <si>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</si>
  <si>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</si>
  <si>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</si>
  <si>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</si>
  <si>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</si>
  <si>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</si>
  <si>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</si>
  <si>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</si>
  <si>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</si>
  <si>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</si>
  <si>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</si>
  <si>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</si>
  <si>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</si>
  <si>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</si>
  <si>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</si>
  <si>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</si>
  <si>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</si>
  <si>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</si>
  <si>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</si>
  <si>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</si>
  <si>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</si>
  <si>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</si>
  <si>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</si>
  <si>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</si>
  <si>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</si>
  <si>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</si>
  <si>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</si>
  <si>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</si>
  <si>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</si>
  <si>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</si>
  <si>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</si>
  <si>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</si>
  <si>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</si>
  <si>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</si>
  <si>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</si>
  <si>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</si>
  <si>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</si>
  <si>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</si>
  <si>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</si>
  <si>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</si>
  <si>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</si>
  <si>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</si>
  <si>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</si>
  <si>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</si>
  <si>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</si>
  <si>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</si>
  <si>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</si>
  <si>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</si>
  <si>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</si>
  <si>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</si>
  <si>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</si>
  <si>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</si>
  <si>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</si>
  <si>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</si>
  <si>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</si>
  <si>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</si>
  <si>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</si>
  <si>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</si>
  <si>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</si>
  <si>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</si>
  <si>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</si>
  <si>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</si>
  <si>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</si>
  <si>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</si>
  <si>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</si>
  <si>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</si>
  <si>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</si>
  <si>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</si>
  <si>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</si>
  <si>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</si>
  <si>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</si>
  <si>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</si>
  <si>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</si>
  <si>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</si>
  <si>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</si>
  <si>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</si>
  <si>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</si>
  <si>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</si>
  <si>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</si>
  <si>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</si>
  <si>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</si>
  <si>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</si>
  <si>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</si>
  <si>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</si>
  <si>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</si>
  <si>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</si>
  <si>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</si>
  <si>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</si>
  <si>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</si>
  <si>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</si>
  <si>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</si>
  <si>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</si>
  <si>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</si>
  <si>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</si>
  <si>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</si>
  <si>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</si>
  <si>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</si>
  <si>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</si>
  <si>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</si>
  <si>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</si>
  <si>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</si>
  <si>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</si>
  <si>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</si>
  <si>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</si>
  <si>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</si>
  <si>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</si>
  <si>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</si>
  <si>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</si>
  <si>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</si>
  <si>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</si>
  <si>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</si>
  <si>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</si>
  <si>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</si>
  <si>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</si>
  <si>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</si>
  <si>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</si>
  <si>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</si>
  <si>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</si>
  <si>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</si>
  <si>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</si>
  <si>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</si>
  <si>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</si>
  <si>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</si>
  <si>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</si>
  <si>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</si>
  <si>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</si>
  <si>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</si>
  <si>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</si>
  <si>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</si>
  <si>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</si>
  <si>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</si>
  <si>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</si>
  <si>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</si>
  <si>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</si>
  <si>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</si>
  <si>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</si>
  <si>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</si>
  <si>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</si>
  <si>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</si>
  <si>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</si>
  <si>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</si>
  <si>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</si>
  <si>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</si>
  <si>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</si>
  <si>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</si>
  <si>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</si>
  <si>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</si>
  <si>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</si>
  <si>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</si>
  <si>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</si>
  <si>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</si>
  <si>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</si>
  <si>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</si>
  <si>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</si>
  <si>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</si>
  <si>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</si>
  <si>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</si>
  <si>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</si>
  <si>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</si>
  <si>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</si>
  <si>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</si>
  <si>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</si>
  <si>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</si>
  <si>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</si>
  <si>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</si>
  <si>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</si>
  <si>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</si>
  <si>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</si>
  <si>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</si>
  <si>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</si>
  <si>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</si>
  <si>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</si>
  <si>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</si>
  <si>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</si>
  <si>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</si>
  <si>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</si>
  <si>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</si>
  <si>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</si>
  <si>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</si>
  <si>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</si>
  <si>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</si>
  <si>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</si>
  <si>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</si>
  <si>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</si>
  <si>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</si>
  <si>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</si>
  <si>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</si>
  <si>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</si>
  <si>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</si>
  <si>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</si>
  <si>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</si>
  <si>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</si>
  <si>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</si>
  <si>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</si>
  <si>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</si>
  <si>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</si>
  <si>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</si>
  <si>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</si>
  <si>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</si>
  <si>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</si>
  <si>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</si>
  <si>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</si>
  <si>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</si>
  <si>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</si>
  <si>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</si>
  <si>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</si>
  <si>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</si>
  <si>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</si>
  <si>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</si>
  <si>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</si>
  <si>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</si>
  <si>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</si>
  <si>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</si>
  <si>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</si>
  <si>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</si>
  <si>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</si>
  <si>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</si>
  <si>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</si>
  <si>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</si>
  <si>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</si>
  <si>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</si>
  <si>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</si>
  <si>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</si>
  <si>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</si>
  <si>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</si>
  <si>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</si>
  <si>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</si>
  <si>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</si>
  <si>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</si>
  <si>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</si>
  <si>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</si>
  <si>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</si>
  <si>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</si>
  <si>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</si>
  <si>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</si>
  <si>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</si>
  <si>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</si>
  <si>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</si>
  <si>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</si>
  <si>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</si>
  <si>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</si>
  <si>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</si>
  <si>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</si>
  <si>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</si>
  <si>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</si>
  <si>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</si>
  <si>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</si>
  <si>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</si>
  <si>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</si>
  <si>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</si>
  <si>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</si>
  <si>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</si>
  <si>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</si>
  <si>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</si>
  <si>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</si>
  <si>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</si>
  <si>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</si>
  <si>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</si>
  <si>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</si>
  <si>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</si>
  <si>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</si>
  <si>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</si>
  <si>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</si>
  <si>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</si>
  <si>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</si>
  <si>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</si>
  <si>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</si>
  <si>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</si>
  <si>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</si>
  <si>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</si>
  <si>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</si>
  <si>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</si>
  <si>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</si>
  <si>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</si>
  <si>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</si>
  <si>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</si>
  <si>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</si>
  <si>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</si>
  <si>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</si>
  <si>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</si>
  <si>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</si>
  <si>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</si>
  <si>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</si>
  <si>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</si>
  <si>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</si>
  <si>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</si>
  <si>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</si>
  <si>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</si>
  <si>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</si>
  <si>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</si>
  <si>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</si>
  <si>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</si>
  <si>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</si>
  <si>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</si>
  <si>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</si>
  <si>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</si>
  <si>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</si>
  <si>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</si>
  <si>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</si>
  <si>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</si>
  <si>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</si>
  <si>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</si>
  <si>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</si>
  <si>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</si>
  <si>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</si>
  <si>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</si>
  <si>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</si>
  <si>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</si>
  <si>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</si>
  <si>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</si>
  <si>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</si>
  <si>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</si>
  <si>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</si>
  <si>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</si>
  <si>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</si>
  <si>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</si>
  <si>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</si>
  <si>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</si>
  <si>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</si>
  <si>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</si>
  <si>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</si>
  <si>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</si>
  <si>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</si>
  <si>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</si>
  <si>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</si>
  <si>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</si>
  <si>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</si>
  <si>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</si>
  <si>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</si>
  <si>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</si>
  <si>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</si>
  <si>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</si>
  <si>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</si>
  <si>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</si>
  <si>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</si>
  <si>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</si>
  <si>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</si>
  <si>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</si>
  <si>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</si>
  <si>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</si>
  <si>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</si>
  <si>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</si>
  <si>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</si>
  <si>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</si>
  <si>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</si>
  <si>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</si>
  <si>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</si>
  <si>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</si>
  <si>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</si>
  <si>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</si>
  <si>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</si>
  <si>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</si>
  <si>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</si>
  <si>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</si>
  <si>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</si>
  <si>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</si>
  <si>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</si>
  <si>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</si>
  <si>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</si>
  <si>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</si>
  <si>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</si>
  <si>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</si>
  <si>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</si>
  <si>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</si>
  <si>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</si>
  <si>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</si>
  <si>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</si>
  <si>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</si>
  <si>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</si>
  <si>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</si>
  <si>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</si>
  <si>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</si>
  <si>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</si>
  <si>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</si>
  <si>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</si>
  <si>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</si>
  <si>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</si>
  <si>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</si>
  <si>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</si>
  <si>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</si>
  <si>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</si>
  <si>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</si>
  <si>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</si>
  <si>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</si>
  <si>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</si>
  <si>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</si>
  <si>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</si>
  <si>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</si>
  <si>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</si>
  <si>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</si>
  <si>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</si>
  <si>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</si>
  <si>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</si>
  <si>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</si>
  <si>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</si>
  <si>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</si>
  <si>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</si>
  <si>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</si>
  <si>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</si>
  <si>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</si>
  <si>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</si>
  <si>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</si>
  <si>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</si>
  <si>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</si>
  <si>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</si>
  <si>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</si>
  <si>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</si>
  <si>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</si>
  <si>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</si>
  <si>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</si>
  <si>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</si>
  <si>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</si>
  <si>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</si>
  <si>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</si>
  <si>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</si>
  <si>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</si>
  <si>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</si>
  <si>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</si>
  <si>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</si>
  <si>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</si>
  <si>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</si>
  <si>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</si>
  <si>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</si>
  <si>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</si>
  <si>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</si>
  <si>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</si>
  <si>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</si>
  <si>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</si>
  <si>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</si>
  <si>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</si>
  <si>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</si>
  <si>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</si>
  <si>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</si>
  <si>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</si>
  <si>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</si>
  <si>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</si>
  <si>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</si>
  <si>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</si>
  <si>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</si>
  <si>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</si>
  <si>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</si>
  <si>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</si>
  <si>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</si>
  <si>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</si>
  <si>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</si>
  <si>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</si>
  <si>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</si>
  <si>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</si>
  <si>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</si>
  <si>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</si>
  <si>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</si>
  <si>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</si>
  <si>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</si>
  <si>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</si>
  <si>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</si>
  <si>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</si>
  <si>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</si>
  <si>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</si>
  <si>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</si>
  <si>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</si>
  <si>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</si>
  <si>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</si>
  <si>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</si>
  <si>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</si>
  <si>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</si>
  <si>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</si>
  <si>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</si>
  <si>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</si>
  <si>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</si>
  <si>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</si>
  <si>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</si>
  <si>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</si>
  <si>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</si>
  <si>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</si>
  <si>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</si>
  <si>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</si>
  <si>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</si>
  <si>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</si>
  <si>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</si>
  <si>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</si>
  <si>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</si>
  <si>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</si>
  <si>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</si>
  <si>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</si>
  <si>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</si>
  <si>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</si>
  <si>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</si>
  <si>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</si>
  <si>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</si>
  <si>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</si>
  <si>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</si>
  <si>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</si>
  <si>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</si>
  <si>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</si>
  <si>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</si>
  <si>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</si>
  <si>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</si>
  <si>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</si>
  <si>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</si>
  <si>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</si>
  <si>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</si>
  <si>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</si>
  <si>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</si>
  <si>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</si>
  <si>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</si>
  <si>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</si>
  <si>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</si>
  <si>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</si>
  <si>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</si>
  <si>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</si>
  <si>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</si>
  <si>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</si>
  <si>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</si>
  <si>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</si>
  <si>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</si>
  <si>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</si>
  <si>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</si>
  <si>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</si>
  <si>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</si>
  <si>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</si>
  <si>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</si>
  <si>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</si>
  <si>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</si>
  <si>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</si>
  <si>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</si>
  <si>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</si>
  <si>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</si>
  <si>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</si>
  <si>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</si>
  <si>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</si>
  <si>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</si>
  <si>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</si>
  <si>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</si>
  <si>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</si>
  <si>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</si>
  <si>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</si>
  <si>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</si>
  <si>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</si>
  <si>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</si>
  <si>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</si>
  <si>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</si>
  <si>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</si>
  <si>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</si>
  <si>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</si>
  <si>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</si>
  <si>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</si>
  <si>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</si>
  <si>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</si>
  <si>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</si>
  <si>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</si>
  <si>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</si>
  <si>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</si>
  <si>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</si>
  <si>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</si>
  <si>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</si>
  <si>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</si>
  <si>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</si>
  <si>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</si>
  <si>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</si>
  <si>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</si>
  <si>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</si>
  <si>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</si>
  <si>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</si>
  <si>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</si>
  <si>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</si>
  <si>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</si>
  <si>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</si>
  <si>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</si>
  <si>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</si>
  <si>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</si>
  <si>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</si>
  <si>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</si>
  <si>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</si>
  <si>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</si>
  <si>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</si>
  <si>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</si>
  <si>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</si>
  <si>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</si>
  <si>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</si>
  <si>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</si>
  <si>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</si>
  <si>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</si>
  <si>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</si>
  <si>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</si>
  <si>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</si>
  <si>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</si>
  <si>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</si>
  <si>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</si>
  <si>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</si>
  <si>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</si>
  <si>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</si>
  <si>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</si>
  <si>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</si>
  <si>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</si>
  <si>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</si>
  <si>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</si>
  <si>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</si>
  <si>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</si>
  <si>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</si>
  <si>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</si>
  <si>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</si>
  <si>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</si>
  <si>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</si>
  <si>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</si>
  <si>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</si>
  <si>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</si>
  <si>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</si>
  <si>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</si>
  <si>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</si>
  <si>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</si>
  <si>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</si>
  <si>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</si>
  <si>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</si>
  <si>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</si>
  <si>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</si>
  <si>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</si>
  <si>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</si>
  <si>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</si>
  <si>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</si>
  <si>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</si>
  <si>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</si>
  <si>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</si>
  <si>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</si>
  <si>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</si>
  <si>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</si>
  <si>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</si>
  <si>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</si>
  <si>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</si>
  <si>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</si>
  <si>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</si>
  <si>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</si>
  <si>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</si>
  <si>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</si>
  <si>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</si>
  <si>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</si>
  <si>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</si>
  <si>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</si>
  <si>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</si>
  <si>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</si>
  <si>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</si>
  <si>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</si>
  <si>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</si>
  <si>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</si>
  <si>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</si>
  <si>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</si>
  <si>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</si>
  <si>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</si>
  <si>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</si>
  <si>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</si>
  <si>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</si>
  <si>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</si>
  <si>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</si>
  <si>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</si>
  <si>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</si>
  <si>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</si>
  <si>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</si>
  <si>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</si>
  <si>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</si>
  <si>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</si>
  <si>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</si>
  <si>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</si>
  <si>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</si>
  <si>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</si>
  <si>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</si>
  <si>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</si>
  <si>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</si>
  <si>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</si>
  <si>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</si>
  <si>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</si>
  <si>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</si>
  <si>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</si>
  <si>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</si>
  <si>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</si>
  <si>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</si>
  <si>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</si>
  <si>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</si>
  <si>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</si>
  <si>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</si>
  <si>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</si>
  <si>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</si>
  <si>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</si>
  <si>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</si>
  <si>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</si>
  <si>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</si>
  <si>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</si>
  <si>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</si>
  <si>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</si>
  <si>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</si>
  <si>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</si>
  <si>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</si>
  <si>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</si>
  <si>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</si>
  <si>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</si>
  <si>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</si>
  <si>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</si>
  <si>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</si>
  <si>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</si>
  <si>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</si>
  <si>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</si>
  <si>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</si>
  <si>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</si>
  <si>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</si>
  <si>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</si>
  <si>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</si>
  <si>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</si>
  <si>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</si>
  <si>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</si>
  <si>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</si>
  <si>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</si>
  <si>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</si>
  <si>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</si>
  <si>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</si>
  <si>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</si>
  <si>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</si>
  <si>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</si>
  <si>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</si>
  <si>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</si>
  <si>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</si>
  <si>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</si>
  <si>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</si>
  <si>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</si>
  <si>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</si>
  <si>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</si>
  <si>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</si>
  <si>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</si>
  <si>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</si>
  <si>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</si>
  <si>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</si>
  <si>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</si>
  <si>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</si>
  <si>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</si>
  <si>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</si>
  <si>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</si>
  <si>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</si>
  <si>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</si>
  <si>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</si>
  <si>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</si>
  <si>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</si>
  <si>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</si>
  <si>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</si>
  <si>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</si>
  <si>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</si>
  <si>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</si>
  <si>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</si>
  <si>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</si>
  <si>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</si>
  <si>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</si>
  <si>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</si>
  <si>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</si>
  <si>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</si>
  <si>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</si>
  <si>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</si>
  <si>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</si>
  <si>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</si>
  <si>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</si>
  <si>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</si>
  <si>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</si>
  <si>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</si>
  <si>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</si>
  <si>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</si>
  <si>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</si>
  <si>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</si>
  <si>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</si>
  <si>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</si>
  <si>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</si>
  <si>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</si>
  <si>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</si>
  <si>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</si>
  <si>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</si>
  <si>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</si>
  <si>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</si>
  <si>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</si>
  <si>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</si>
  <si>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</si>
  <si>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</si>
  <si>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</si>
  <si>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</si>
  <si>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</si>
  <si>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</si>
  <si>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</si>
  <si>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</si>
  <si>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</si>
  <si>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</si>
  <si>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</si>
  <si>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</si>
  <si>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</si>
  <si>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</si>
  <si>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</si>
  <si>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</si>
  <si>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</si>
  <si>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</si>
  <si>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</si>
  <si>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</si>
  <si>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</si>
  <si>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</si>
  <si>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</si>
  <si>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</si>
  <si>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</si>
  <si>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</si>
  <si>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</si>
  <si>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</si>
  <si>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</si>
  <si>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</si>
  <si>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</si>
  <si>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</si>
  <si>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</si>
  <si>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</si>
  <si>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</si>
  <si>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</si>
  <si>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</si>
  <si>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</si>
  <si>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</si>
  <si>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</si>
  <si>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</si>
  <si>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</si>
  <si>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</si>
  <si>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</si>
  <si>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</si>
  <si>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</si>
  <si>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</si>
  <si>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</si>
  <si>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</si>
  <si>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</si>
  <si>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</si>
  <si>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</si>
  <si>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</si>
  <si>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</si>
  <si>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</si>
  <si>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</si>
  <si>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</si>
  <si>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</si>
  <si>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</si>
  <si>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</si>
  <si>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</si>
  <si>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</si>
  <si>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</si>
  <si>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</si>
  <si>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</si>
  <si>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</si>
  <si>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</si>
  <si>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</si>
  <si>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</si>
  <si>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</si>
  <si>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</si>
  <si>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</si>
  <si>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</si>
  <si>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</si>
  <si>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</si>
  <si>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</si>
  <si>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</si>
  <si>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</si>
  <si>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</si>
  <si>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</si>
  <si>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</si>
  <si>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</si>
  <si>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</si>
  <si>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</si>
  <si>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</si>
  <si>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</si>
  <si>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</si>
  <si>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</si>
  <si>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</si>
  <si>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</si>
  <si>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</si>
  <si>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</si>
  <si>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</si>
  <si>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</si>
  <si>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</si>
  <si>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</si>
  <si>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</si>
  <si>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</si>
  <si>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</si>
  <si>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</si>
  <si>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</si>
  <si>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</si>
  <si>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</si>
  <si>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</si>
  <si>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</si>
  <si>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</si>
  <si>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</si>
  <si>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</si>
  <si>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</si>
  <si>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</si>
  <si>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</si>
  <si>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</si>
  <si>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</si>
  <si>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</si>
  <si>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</si>
  <si>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</si>
  <si>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</si>
  <si>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</si>
  <si>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</si>
  <si>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</si>
  <si>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</si>
  <si>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</si>
  <si>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</si>
  <si>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</si>
  <si>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</si>
  <si>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</si>
  <si>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</si>
  <si>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</si>
  <si>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</si>
  <si>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</si>
  <si>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</si>
  <si>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</si>
  <si>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</si>
  <si>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</si>
  <si>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</si>
  <si>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</si>
  <si>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</si>
  <si>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</si>
  <si>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</si>
  <si>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</si>
  <si>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</si>
  <si>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</si>
  <si>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</si>
  <si>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</si>
  <si>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</si>
  <si>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</si>
  <si>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</si>
  <si>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</si>
  <si>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</si>
  <si>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</si>
  <si>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</si>
  <si>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</si>
  <si>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</si>
  <si>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</si>
  <si>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</si>
  <si>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</si>
  <si>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</si>
  <si>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</si>
  <si>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</si>
  <si>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</si>
  <si>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</si>
  <si>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</si>
  <si>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</si>
  <si>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</si>
  <si>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</si>
  <si>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</si>
  <si>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</si>
  <si>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</si>
  <si>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</si>
  <si>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</si>
  <si>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</si>
  <si>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</si>
  <si>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</si>
  <si>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</si>
  <si>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</si>
  <si>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</si>
  <si>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</si>
  <si>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</si>
  <si>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</si>
  <si>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</si>
  <si>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</si>
  <si>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</si>
  <si>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</si>
  <si>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</si>
  <si>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</si>
  <si>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</si>
  <si>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</si>
  <si>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</si>
  <si>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</si>
  <si>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</si>
  <si>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</si>
  <si>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</si>
  <si>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</si>
  <si>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</si>
  <si>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</si>
  <si>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</si>
  <si>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</si>
  <si>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</si>
  <si>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</si>
  <si>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</si>
  <si>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</si>
  <si>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</si>
  <si>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</si>
  <si>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</si>
  <si>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</si>
  <si>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</si>
  <si>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</si>
  <si>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</si>
  <si>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</si>
  <si>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</si>
  <si>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</si>
  <si>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</si>
  <si>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</si>
  <si>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</si>
  <si>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</si>
  <si>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</si>
  <si>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</si>
  <si>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</si>
  <si>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</si>
  <si>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</si>
  <si>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</si>
  <si>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</si>
  <si>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</si>
  <si>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</si>
  <si>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</si>
  <si>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</si>
  <si>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</si>
  <si>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</si>
  <si>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</si>
  <si>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</si>
  <si>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</si>
  <si>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</si>
  <si>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</si>
  <si>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</si>
  <si>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</si>
  <si>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</si>
  <si>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</si>
  <si>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</si>
  <si>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</si>
  <si>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</si>
  <si>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</si>
  <si>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</si>
  <si>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</si>
  <si>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</si>
  <si>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</si>
  <si>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</si>
  <si>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</si>
  <si>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</si>
  <si>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</si>
  <si>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</si>
  <si>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</si>
  <si>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</si>
  <si>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</si>
  <si>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</si>
  <si>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</si>
  <si>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</si>
  <si>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</si>
  <si>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</si>
  <si>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</si>
  <si>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</si>
  <si>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</si>
  <si>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</si>
  <si>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</si>
  <si>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</si>
  <si>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</si>
  <si>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</si>
  <si>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</si>
  <si>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</si>
  <si>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</si>
  <si>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</si>
  <si>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</si>
  <si>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</si>
  <si>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</si>
  <si>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</si>
  <si>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</si>
  <si>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</si>
  <si>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</si>
  <si>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</si>
  <si>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</si>
  <si>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</si>
  <si>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</si>
  <si>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</si>
  <si>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</si>
  <si>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</si>
  <si>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</si>
  <si>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</si>
  <si>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</si>
  <si>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</si>
  <si>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</si>
  <si>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</si>
  <si>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</si>
  <si>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</si>
  <si>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</si>
  <si>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</si>
  <si>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</si>
  <si>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</si>
  <si>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</si>
  <si>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</si>
  <si>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</si>
  <si>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</si>
  <si>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</si>
  <si>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</si>
  <si>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</si>
  <si>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</si>
  <si>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</si>
  <si>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</si>
  <si>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</si>
  <si>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</si>
  <si>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</si>
  <si>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</si>
  <si>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</si>
  <si>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</si>
  <si>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</si>
  <si>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</si>
  <si>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</si>
  <si>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</si>
  <si>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</si>
  <si>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</si>
  <si>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</si>
  <si>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</si>
  <si>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</si>
  <si>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</si>
  <si>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</si>
  <si>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</si>
  <si>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</si>
  <si>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</si>
  <si>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</si>
  <si>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</si>
  <si>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</si>
  <si>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</si>
  <si>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</si>
  <si>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</si>
  <si>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</si>
  <si>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</si>
  <si>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</si>
  <si>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</si>
  <si>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</si>
  <si>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</si>
  <si>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</si>
  <si>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</si>
  <si>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</si>
  <si>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</si>
  <si>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</si>
  <si>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</si>
  <si>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</si>
  <si>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</si>
  <si>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</si>
  <si>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</si>
  <si>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</si>
  <si>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</si>
  <si>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</si>
  <si>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</si>
  <si>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</si>
  <si>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</si>
  <si>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</si>
  <si>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</si>
  <si>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</si>
  <si>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</si>
  <si>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</si>
  <si>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</si>
  <si>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</si>
  <si>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</si>
  <si>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</si>
  <si>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</si>
  <si>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</si>
  <si>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</si>
  <si>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</si>
  <si>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</si>
  <si>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</si>
  <si>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</si>
  <si>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</si>
  <si>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</si>
  <si>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</si>
  <si>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</si>
  <si>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</si>
  <si>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</si>
  <si>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</si>
  <si>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</si>
  <si>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</si>
  <si>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</si>
  <si>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</si>
  <si>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</si>
  <si>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</si>
  <si>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</si>
  <si>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</si>
  <si>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</si>
  <si>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</si>
  <si>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</si>
  <si>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</si>
  <si>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</si>
  <si>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</si>
  <si>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</si>
  <si>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</si>
  <si>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</si>
  <si>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</si>
  <si>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</si>
  <si>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</si>
  <si>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</si>
  <si>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</si>
  <si>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</si>
  <si>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</si>
  <si>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</si>
  <si>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</si>
  <si>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</si>
  <si>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</si>
  <si>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</si>
  <si>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</si>
  <si>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</si>
  <si>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</si>
  <si>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</si>
  <si>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</si>
  <si>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</si>
  <si>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</si>
  <si>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</si>
  <si>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</si>
  <si>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</si>
  <si>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</si>
  <si>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</si>
  <si>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</si>
  <si>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</si>
  <si>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</si>
  <si>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</si>
  <si>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</si>
  <si>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</si>
  <si>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</si>
  <si>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</si>
  <si>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</si>
  <si>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</si>
  <si>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</si>
  <si>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</si>
  <si>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</si>
  <si>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</si>
  <si>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</si>
  <si>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</si>
  <si>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</si>
  <si>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</si>
  <si>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</si>
  <si>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</si>
  <si>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</si>
  <si>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</si>
  <si>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</si>
  <si>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</si>
  <si>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</si>
  <si>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</si>
  <si>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</si>
  <si>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</si>
  <si>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</si>
  <si>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</si>
  <si>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</si>
  <si>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</si>
  <si>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</si>
  <si>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</si>
  <si>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</si>
  <si>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</si>
  <si>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</si>
  <si>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</si>
  <si>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</si>
  <si>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</si>
  <si>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</si>
  <si>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</si>
  <si>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</si>
  <si>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</si>
  <si>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</si>
  <si>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</si>
  <si>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</si>
  <si>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</si>
  <si>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</si>
  <si>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</si>
  <si>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</si>
  <si>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</si>
  <si>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</si>
  <si>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</si>
  <si>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</si>
  <si>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</si>
  <si>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</si>
  <si>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</si>
  <si>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</si>
  <si>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</si>
  <si>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</si>
  <si>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</si>
  <si>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</si>
  <si>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</si>
  <si>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</si>
  <si>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</si>
  <si>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</si>
  <si>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</si>
  <si>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</si>
  <si>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</si>
  <si>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</si>
  <si>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</si>
  <si>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</si>
  <si>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</si>
  <si>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</si>
  <si>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</si>
  <si>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</si>
  <si>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</si>
  <si>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</si>
  <si>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</si>
  <si>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</si>
  <si>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</si>
  <si>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</si>
  <si>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</si>
  <si>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</si>
  <si>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</si>
  <si>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</si>
  <si>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</si>
  <si>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</si>
  <si>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</si>
  <si>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</si>
  <si>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</si>
  <si>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</si>
  <si>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</si>
  <si>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</si>
  <si>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</si>
  <si>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</si>
  <si>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</si>
  <si>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</si>
  <si>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</si>
  <si>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</si>
  <si>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</si>
  <si>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</si>
  <si>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</si>
  <si>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</si>
  <si>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</si>
  <si>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</si>
  <si>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</si>
  <si>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</si>
  <si>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</si>
  <si>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</si>
  <si>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</si>
  <si>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</si>
  <si>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</si>
  <si>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</si>
  <si>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</si>
  <si>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</si>
  <si>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</si>
  <si>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</si>
  <si>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</si>
  <si>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</si>
  <si>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</si>
  <si>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</si>
  <si>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</si>
  <si>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</si>
  <si>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</si>
  <si>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</si>
  <si>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</si>
  <si>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</si>
  <si>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</si>
  <si>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</si>
  <si>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</si>
  <si>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</si>
  <si>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</si>
  <si>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</si>
  <si>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</si>
  <si>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</si>
  <si>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</si>
  <si>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</si>
  <si>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</si>
  <si>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</si>
  <si>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</si>
  <si>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</si>
  <si>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</si>
  <si>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</si>
  <si>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</si>
  <si>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</si>
  <si>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</si>
  <si>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</si>
  <si>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</si>
  <si>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</si>
  <si>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</si>
  <si>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</si>
  <si>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</si>
  <si>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</si>
  <si>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</si>
  <si>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</si>
  <si>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</si>
  <si>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</si>
  <si>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</si>
  <si>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</si>
  <si>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</si>
  <si>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</si>
  <si>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</si>
  <si>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</si>
  <si>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</si>
  <si>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</si>
  <si>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</si>
  <si>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</si>
  <si>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</si>
  <si>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</si>
  <si>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</si>
  <si>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</si>
  <si>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</si>
  <si>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</si>
  <si>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</si>
  <si>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</si>
  <si>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</si>
  <si>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</si>
  <si>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</si>
  <si>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</si>
  <si>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</si>
  <si>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</si>
  <si>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</si>
  <si>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</si>
  <si>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</si>
  <si>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</si>
  <si>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</si>
  <si>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</si>
  <si>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</si>
  <si>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</si>
  <si>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</si>
  <si>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</si>
  <si>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</si>
  <si>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</si>
  <si>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</si>
  <si>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</si>
  <si>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</si>
  <si>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</si>
  <si>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</si>
  <si>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</si>
  <si>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</si>
  <si>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</si>
  <si>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</si>
  <si>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</si>
  <si>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</si>
  <si>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</si>
  <si>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</si>
  <si>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</si>
  <si>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</si>
  <si>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</si>
  <si>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</si>
  <si>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</si>
  <si>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</si>
  <si>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</si>
  <si>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</si>
  <si>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</si>
  <si>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</si>
  <si>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</si>
  <si>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</si>
  <si>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</si>
  <si>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</si>
  <si>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</si>
  <si>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</si>
  <si>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</si>
  <si>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</si>
  <si>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</si>
  <si>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</si>
  <si>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</si>
  <si>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</si>
  <si>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</si>
  <si>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</si>
  <si>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</si>
  <si>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</si>
  <si>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</si>
  <si>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</si>
  <si>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</si>
  <si>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</si>
  <si>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</si>
  <si>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</si>
  <si>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</si>
  <si>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</si>
  <si>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</si>
  <si>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</si>
  <si>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</si>
  <si>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</si>
  <si>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</si>
  <si>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</si>
  <si>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</si>
  <si>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</si>
  <si>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</si>
  <si>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</si>
  <si>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</si>
  <si>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</si>
  <si>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</si>
  <si>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</si>
  <si>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</si>
  <si>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</si>
  <si>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</si>
  <si>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</si>
  <si>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</si>
  <si>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</si>
  <si>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</si>
  <si>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</si>
  <si>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</si>
  <si>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</si>
  <si>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</si>
  <si>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</si>
  <si>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</si>
  <si>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</si>
  <si>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</si>
  <si>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</si>
  <si>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</si>
  <si>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</si>
  <si>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</si>
  <si>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</si>
  <si>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</si>
  <si>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</si>
  <si>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</si>
  <si>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</si>
  <si>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</si>
  <si>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</si>
  <si>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</si>
  <si>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</si>
  <si>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</si>
  <si>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</si>
  <si>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</si>
  <si>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</si>
  <si>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</si>
  <si>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</si>
  <si>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</si>
  <si>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</si>
  <si>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</si>
  <si>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</si>
  <si>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</si>
  <si>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</si>
  <si>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</si>
  <si>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</si>
  <si>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</si>
  <si>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</si>
  <si>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</si>
  <si>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</si>
  <si>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</si>
  <si>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</si>
  <si>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</si>
  <si>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</si>
  <si>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</si>
  <si>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</si>
  <si>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</si>
  <si>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</si>
  <si>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</si>
  <si>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</si>
  <si>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</si>
  <si>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</si>
  <si>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</si>
  <si>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</si>
  <si>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</si>
  <si>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</si>
  <si>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</si>
  <si>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</si>
  <si>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</si>
  <si>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</si>
  <si>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</si>
  <si>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</si>
  <si>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</si>
  <si>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</si>
  <si>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</si>
  <si>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</si>
  <si>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</si>
  <si>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</si>
  <si>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</si>
  <si>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</si>
  <si>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</si>
  <si>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</si>
  <si>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</si>
  <si>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</si>
  <si>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</si>
  <si>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</si>
  <si>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</si>
  <si>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</si>
  <si>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</si>
  <si>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</si>
  <si>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</si>
  <si>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</si>
  <si>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</si>
  <si>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</si>
  <si>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</si>
  <si>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</si>
  <si>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</si>
  <si>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</si>
  <si>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</si>
  <si>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</si>
  <si>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</si>
  <si>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</si>
  <si>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</si>
  <si>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</si>
  <si>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</si>
  <si>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</si>
  <si>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</si>
  <si>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</si>
  <si>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</si>
  <si>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</si>
  <si>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</si>
  <si>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</si>
  <si>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</si>
  <si>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</si>
  <si>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</si>
  <si>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</si>
  <si>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</si>
  <si>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</si>
  <si>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</si>
  <si>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</si>
  <si>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</si>
  <si>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</si>
  <si>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</si>
  <si>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</si>
  <si>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</si>
  <si>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</si>
  <si>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</si>
  <si>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</si>
  <si>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</si>
  <si>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</si>
  <si>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</si>
  <si>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</si>
  <si>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</si>
  <si>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</si>
  <si>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</si>
  <si>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</si>
  <si>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</si>
  <si>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</si>
  <si>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</si>
  <si>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</si>
  <si>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</si>
  <si>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</si>
  <si>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</si>
  <si>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</si>
  <si>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</si>
  <si>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</si>
  <si>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</si>
  <si>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</si>
  <si>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</si>
  <si>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</si>
  <si>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</si>
  <si>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</si>
  <si>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</si>
  <si>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</si>
  <si>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</si>
  <si>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</si>
  <si>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</si>
  <si>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</si>
  <si>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</si>
  <si>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</si>
  <si>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</si>
  <si>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</si>
  <si>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</si>
  <si>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</si>
  <si>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</si>
  <si>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</si>
  <si>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</si>
  <si>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</si>
  <si>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</si>
  <si>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</si>
  <si>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</si>
  <si>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</si>
  <si>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</si>
  <si>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</si>
  <si>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</si>
  <si>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</si>
  <si>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</si>
  <si>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</si>
  <si>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</si>
  <si>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</si>
  <si>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</si>
  <si>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</si>
  <si>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</si>
  <si>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</si>
  <si>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</si>
  <si>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</si>
  <si>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</si>
  <si>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</si>
  <si>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</si>
  <si>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</si>
  <si>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</si>
  <si>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</si>
  <si>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</si>
  <si>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</si>
  <si>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</si>
  <si>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</si>
  <si>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</si>
  <si>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</si>
  <si>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</si>
  <si>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</si>
  <si>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</si>
  <si>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</si>
  <si>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</si>
  <si>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</si>
  <si>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</si>
  <si>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</si>
  <si>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</si>
  <si>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</si>
  <si>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</si>
  <si>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</si>
  <si>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</si>
  <si>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</si>
  <si>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</si>
  <si>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</si>
  <si>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</si>
  <si>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</si>
  <si>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</si>
  <si>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</si>
  <si>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</si>
  <si>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</si>
  <si>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</si>
  <si>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</si>
  <si>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</si>
  <si>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</si>
  <si>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</si>
  <si>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</si>
  <si>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</si>
  <si>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</si>
  <si>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</si>
  <si>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</si>
  <si>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</si>
  <si>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</si>
  <si>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</si>
  <si>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</si>
  <si>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</si>
  <si>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</si>
  <si>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</si>
  <si>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</si>
  <si>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</si>
  <si>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</si>
  <si>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</si>
  <si>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</si>
  <si>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</si>
  <si>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</si>
  <si>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</si>
  <si>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</si>
  <si>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</si>
  <si>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</si>
  <si>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</si>
  <si>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</si>
  <si>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</si>
  <si>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</si>
  <si>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</si>
  <si>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</si>
  <si>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</si>
  <si>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</si>
  <si>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</si>
  <si>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</si>
  <si>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</si>
  <si>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</si>
  <si>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</si>
  <si>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</si>
  <si>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</si>
  <si>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</si>
  <si>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</si>
  <si>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</si>
  <si>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</si>
  <si>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</si>
  <si>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</si>
  <si>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</si>
  <si>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</si>
  <si>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</si>
  <si>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</si>
  <si>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</si>
  <si>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</si>
  <si>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</si>
  <si>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</si>
  <si>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</si>
  <si>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</si>
  <si>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</si>
  <si>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</si>
  <si>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</si>
  <si>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</si>
  <si>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</si>
  <si>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</si>
  <si>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</si>
  <si>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</si>
  <si>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</si>
  <si>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</si>
  <si>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</si>
  <si>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</si>
  <si>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</si>
  <si>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</si>
  <si>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</si>
  <si>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</si>
  <si>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</si>
  <si>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</si>
  <si>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</si>
  <si>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</si>
  <si>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</si>
  <si>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</si>
  <si>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</si>
  <si>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</si>
  <si>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</si>
  <si>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</si>
  <si>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</si>
  <si>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</si>
  <si>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</si>
  <si>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</si>
  <si>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</si>
  <si>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</si>
  <si>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</si>
  <si>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</si>
  <si>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</si>
  <si>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</si>
  <si>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</si>
  <si>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</si>
  <si>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</si>
  <si>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</si>
  <si>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</si>
  <si>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</si>
  <si>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</si>
  <si>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</si>
  <si>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</si>
  <si>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</si>
  <si>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</si>
  <si>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</si>
  <si>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</si>
  <si>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</si>
  <si>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</si>
  <si>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</si>
  <si>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</si>
  <si>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</si>
  <si>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</si>
  <si>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</si>
  <si>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</si>
  <si>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</si>
  <si>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</si>
  <si>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</si>
  <si>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</si>
  <si>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</si>
  <si>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</si>
  <si>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</si>
  <si>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</si>
  <si>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</si>
  <si>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</si>
  <si>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</si>
  <si>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</si>
  <si>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</si>
  <si>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</si>
  <si>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</si>
  <si>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</si>
  <si>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</si>
  <si>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</si>
  <si>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</si>
  <si>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</si>
  <si>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</si>
  <si>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</si>
  <si>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</si>
  <si>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</si>
  <si>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</si>
  <si>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</si>
  <si>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</si>
  <si>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</si>
  <si>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</si>
  <si>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</si>
  <si>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</si>
  <si>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</si>
  <si>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</si>
  <si>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</si>
  <si>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</si>
  <si>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</si>
  <si>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</si>
  <si>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</si>
  <si>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</si>
  <si>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</si>
  <si>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</si>
  <si>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</si>
  <si>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</si>
  <si>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</si>
  <si>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</si>
  <si>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</si>
  <si>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</si>
  <si>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</si>
  <si>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</si>
  <si>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</si>
  <si>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</si>
  <si>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</si>
  <si>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</si>
  <si>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</si>
  <si>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</si>
  <si>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</si>
  <si>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</si>
  <si>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</si>
  <si>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</si>
  <si>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</si>
  <si>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</si>
  <si>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</si>
  <si>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</si>
  <si>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</si>
  <si>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</si>
  <si>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</si>
  <si>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</si>
  <si>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</si>
  <si>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</si>
  <si>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</si>
  <si>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</si>
  <si>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</si>
  <si>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</si>
  <si>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</si>
  <si>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</si>
  <si>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</si>
  <si>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</si>
  <si>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</si>
  <si>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</si>
  <si>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</si>
  <si>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</si>
  <si>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</si>
  <si>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</si>
  <si>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</si>
  <si>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</si>
  <si>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</si>
  <si>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</si>
  <si>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</si>
  <si>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</si>
  <si>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</si>
  <si>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</si>
  <si>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</si>
  <si>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</si>
  <si>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</si>
  <si>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</si>
  <si>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</si>
  <si>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</si>
  <si>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</si>
  <si>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</si>
  <si>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</si>
  <si>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</si>
  <si>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</si>
  <si>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</si>
  <si>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</si>
  <si>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</si>
  <si>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</si>
  <si>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</si>
  <si>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</si>
  <si>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</si>
  <si>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</si>
  <si>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</si>
  <si>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</si>
  <si>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</si>
  <si>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</si>
  <si>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</si>
  <si>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</si>
  <si>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</si>
  <si>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</si>
  <si>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</si>
  <si>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</si>
  <si>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</si>
  <si>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</si>
  <si>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</si>
  <si>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</si>
  <si>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</si>
  <si>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</si>
  <si>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</si>
  <si>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</si>
  <si>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</si>
  <si>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</si>
  <si>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</si>
  <si>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</si>
  <si>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</si>
  <si>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</si>
  <si>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</si>
  <si>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</si>
  <si>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</si>
  <si>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</si>
  <si>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</si>
  <si>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</si>
  <si>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</si>
  <si>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</si>
  <si>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</si>
  <si>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</si>
  <si>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</si>
  <si>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</si>
  <si>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</si>
  <si>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</si>
  <si>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</si>
  <si>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</si>
  <si>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</si>
  <si>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</si>
  <si>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</si>
  <si>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</si>
  <si>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</si>
  <si>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</si>
  <si>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</si>
  <si>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</si>
  <si>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</si>
  <si>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</si>
  <si>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</si>
  <si>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</si>
  <si>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</si>
  <si>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</si>
  <si>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</si>
  <si>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</si>
  <si>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</si>
  <si>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</si>
  <si>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</si>
  <si>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</si>
  <si>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</si>
  <si>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</si>
  <si>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</si>
  <si>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</si>
  <si>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</si>
  <si>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</si>
  <si>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</si>
  <si>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</si>
  <si>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</si>
  <si>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</si>
  <si>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</si>
  <si>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</si>
  <si>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</si>
  <si>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</si>
  <si>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</si>
  <si>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</si>
  <si>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</si>
  <si>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</si>
  <si>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</si>
  <si>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</si>
  <si>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</si>
  <si>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</si>
  <si>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</si>
  <si>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</si>
  <si>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</si>
  <si>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</si>
  <si>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</si>
  <si>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</si>
  <si>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</si>
  <si>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</si>
  <si>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</si>
  <si>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</si>
  <si>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</si>
  <si>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</si>
  <si>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</si>
  <si>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</si>
  <si>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</si>
  <si>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</si>
  <si>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</si>
  <si>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</si>
  <si>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</si>
  <si>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</si>
  <si>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</si>
  <si>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</si>
  <si>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</si>
  <si>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</si>
  <si>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</si>
  <si>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</si>
  <si>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</si>
  <si>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</si>
  <si>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</si>
  <si>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</si>
  <si>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</si>
  <si>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</si>
  <si>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</si>
  <si>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</si>
  <si>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</si>
  <si>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</si>
  <si>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</si>
  <si>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</si>
  <si>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</si>
  <si>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</si>
  <si>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</si>
  <si>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</si>
  <si>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</si>
  <si>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</si>
  <si>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</si>
  <si>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</si>
  <si>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</si>
  <si>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</si>
  <si>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</si>
  <si>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</si>
  <si>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</si>
  <si>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</si>
  <si>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</si>
  <si>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</si>
  <si>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</si>
  <si>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</si>
  <si>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</si>
  <si>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</si>
  <si>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</si>
  <si>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</si>
  <si>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</si>
  <si>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</si>
  <si>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</si>
  <si>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</si>
  <si>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</si>
  <si>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</si>
  <si>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</si>
  <si>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</si>
  <si>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</si>
  <si>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</si>
  <si>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</si>
  <si>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</si>
  <si>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</si>
  <si>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</si>
  <si>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</si>
  <si>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</si>
  <si>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</si>
  <si>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</si>
  <si>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</si>
  <si>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</si>
  <si>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</si>
  <si>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</si>
  <si>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</si>
  <si>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</si>
  <si>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</si>
  <si>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</si>
  <si>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</si>
  <si>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</si>
  <si>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</si>
  <si>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</si>
  <si>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</si>
  <si>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</si>
  <si>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</si>
  <si>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</si>
  <si>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</si>
  <si>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</si>
  <si>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</si>
  <si>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</si>
  <si>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</si>
  <si>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</si>
  <si>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</si>
  <si>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</si>
  <si>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</si>
  <si>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</si>
  <si>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</si>
  <si>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</si>
  <si>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</si>
  <si>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</si>
  <si>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</si>
  <si>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</si>
  <si>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</si>
  <si>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</si>
  <si>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</si>
  <si>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</si>
  <si>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</si>
  <si>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</si>
  <si>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</si>
  <si>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</si>
  <si>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</si>
  <si>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</si>
  <si>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</si>
  <si>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</si>
  <si>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</si>
  <si>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</si>
  <si>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</si>
  <si>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</si>
  <si>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</si>
  <si>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</si>
  <si>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</si>
  <si>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</si>
  <si>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</si>
  <si>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</si>
  <si>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</si>
  <si>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</si>
  <si>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</si>
  <si>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</si>
  <si>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</si>
  <si>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</si>
  <si>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</si>
  <si>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</si>
  <si>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</si>
  <si>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</si>
  <si>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</si>
  <si>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</si>
  <si>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</si>
  <si>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</si>
  <si>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</si>
  <si>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</si>
  <si>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</si>
  <si>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</si>
  <si>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</si>
  <si>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</si>
  <si>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</si>
  <si>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</si>
  <si>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</si>
  <si>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</si>
  <si>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</si>
  <si>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</si>
  <si>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</si>
  <si>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</si>
  <si>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</si>
  <si>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</si>
  <si>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</si>
  <si>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</si>
  <si>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</si>
  <si>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</si>
  <si>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</si>
  <si>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</si>
  <si>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</si>
  <si>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</si>
  <si>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</si>
  <si>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</si>
  <si>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</si>
  <si>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</si>
  <si>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</si>
  <si>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</si>
  <si>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</si>
  <si>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</si>
  <si>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</si>
  <si>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</si>
  <si>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</si>
  <si>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</si>
  <si>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</si>
  <si>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</si>
  <si>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</si>
  <si>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</si>
  <si>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</si>
  <si>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</si>
  <si>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</si>
  <si>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</si>
  <si>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</si>
  <si>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</si>
  <si>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</si>
  <si>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</si>
  <si>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</si>
  <si>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</si>
  <si>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</si>
  <si>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</si>
  <si>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</si>
  <si>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</si>
  <si>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</si>
  <si>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</si>
  <si>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</si>
  <si>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</si>
  <si>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</si>
  <si>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</si>
  <si>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</si>
  <si>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</si>
  <si>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</si>
  <si>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</si>
  <si>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</si>
  <si>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</si>
  <si>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</si>
  <si>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</si>
  <si>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</si>
  <si>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</si>
  <si>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</si>
  <si>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</si>
  <si>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</si>
  <si>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</si>
  <si>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</si>
  <si>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</si>
  <si>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</si>
  <si>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</si>
  <si>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</si>
  <si>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</si>
  <si>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</si>
  <si>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</si>
  <si>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</si>
  <si>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</si>
  <si>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</si>
  <si>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</si>
  <si>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</si>
  <si>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</si>
  <si>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</si>
  <si>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</si>
  <si>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</si>
  <si>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</si>
  <si>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</si>
  <si>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</si>
  <si>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</si>
  <si>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</si>
  <si>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</si>
  <si>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</si>
  <si>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</si>
  <si>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</si>
  <si>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</si>
  <si>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</si>
  <si>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</si>
  <si>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</si>
  <si>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</si>
  <si>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</si>
  <si>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</si>
  <si>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</si>
  <si>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</si>
  <si>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</si>
  <si>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</si>
  <si>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</si>
  <si>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</si>
  <si>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</si>
  <si>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</si>
  <si>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</si>
  <si>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</si>
  <si>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</si>
  <si>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</si>
  <si>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</si>
  <si>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</si>
  <si>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</si>
  <si>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</si>
  <si>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</si>
  <si>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</si>
  <si>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</si>
  <si>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</si>
  <si>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</si>
  <si>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</si>
  <si>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</si>
  <si>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</si>
  <si>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</si>
  <si>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</si>
  <si>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</si>
  <si>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</si>
  <si>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</si>
  <si>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</si>
  <si>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</si>
  <si>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</si>
  <si>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</si>
  <si>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</si>
  <si>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</si>
  <si>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</si>
  <si>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</si>
  <si>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</si>
  <si>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</si>
  <si>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</si>
  <si>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</si>
  <si>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</si>
  <si>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</si>
  <si>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</si>
  <si>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</si>
  <si>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</si>
  <si>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</si>
  <si>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</si>
  <si>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</si>
  <si>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</si>
  <si>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</si>
  <si>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</si>
  <si>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</si>
  <si>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</si>
  <si>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</si>
  <si>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</si>
  <si>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</si>
  <si>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</si>
  <si>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</si>
  <si>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</si>
  <si>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</si>
  <si>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</si>
  <si>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</si>
  <si>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</si>
  <si>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</si>
  <si>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</si>
  <si>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</si>
  <si>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</si>
  <si>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</si>
  <si>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</si>
  <si>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</si>
  <si>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</si>
  <si>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</si>
  <si>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</si>
  <si>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</si>
  <si>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</si>
  <si>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</si>
  <si>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</si>
  <si>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</si>
  <si>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</si>
  <si>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</si>
  <si>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</si>
  <si>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</si>
  <si>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</si>
  <si>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</si>
  <si>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</si>
  <si>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</si>
  <si>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</si>
  <si>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</si>
  <si>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</si>
  <si>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</si>
  <si>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</si>
  <si>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</si>
  <si>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</si>
  <si>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</si>
  <si>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</si>
  <si>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</si>
  <si>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</si>
  <si>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</si>
  <si>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</si>
  <si>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</si>
  <si>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</si>
  <si>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</si>
  <si>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</si>
  <si>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</si>
  <si>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</si>
  <si>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</si>
  <si>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</si>
  <si>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</si>
  <si>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</si>
  <si>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</si>
  <si>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</si>
  <si>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</si>
  <si>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</si>
  <si>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</si>
  <si>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</si>
  <si>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</si>
  <si>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</si>
  <si>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</si>
  <si>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</si>
  <si>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</si>
  <si>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</si>
  <si>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</si>
  <si>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</si>
  <si>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</si>
  <si>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</si>
  <si>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</si>
  <si>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</si>
  <si>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</si>
  <si>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</si>
  <si>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</si>
  <si>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</si>
  <si>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</si>
  <si>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</si>
  <si>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</si>
  <si>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</si>
  <si>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</si>
  <si>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</si>
  <si>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</si>
  <si>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</si>
  <si>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</si>
  <si>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</si>
  <si>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</si>
  <si>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</si>
  <si>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</si>
  <si>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</si>
  <si>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</si>
  <si>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</si>
  <si>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</si>
  <si>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</si>
  <si>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</si>
  <si>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</si>
  <si>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</si>
  <si>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</si>
  <si>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</si>
  <si>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</si>
  <si>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</si>
  <si>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</si>
  <si>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</si>
  <si>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</si>
  <si>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</si>
  <si>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</si>
  <si>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</si>
  <si>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</si>
  <si>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</si>
  <si>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</si>
  <si>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</si>
  <si>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</si>
  <si>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</si>
  <si>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</si>
  <si>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</si>
  <si>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</si>
  <si>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</si>
  <si>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</si>
  <si>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</si>
  <si>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</si>
  <si>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</si>
  <si>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</si>
  <si>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</si>
  <si>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</si>
  <si>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</si>
  <si>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</si>
  <si>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</si>
  <si>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</si>
  <si>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</si>
  <si>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</si>
  <si>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</si>
  <si>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</si>
  <si>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</si>
  <si>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</si>
  <si>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</si>
  <si>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</si>
  <si>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</si>
  <si>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</si>
  <si>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</si>
  <si>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</si>
  <si>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</si>
  <si>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</si>
  <si>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</si>
  <si>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</si>
  <si>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</si>
  <si>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</si>
  <si>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</si>
  <si>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</si>
  <si>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</si>
  <si>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</si>
  <si>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</si>
  <si>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</si>
  <si>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</si>
  <si>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</si>
  <si>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</si>
  <si>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</si>
  <si>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</si>
  <si>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</si>
  <si>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</si>
  <si>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</si>
  <si>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</si>
  <si>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</si>
  <si>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</si>
  <si>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</si>
  <si>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</si>
  <si>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</si>
  <si>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</si>
  <si>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</si>
  <si>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</si>
  <si>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</si>
  <si>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</si>
  <si>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</si>
  <si>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</si>
  <si>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</si>
  <si>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</si>
  <si>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</si>
  <si>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</si>
  <si>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</si>
  <si>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</si>
  <si>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</si>
  <si>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</si>
  <si>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</si>
  <si>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</si>
  <si>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</si>
  <si>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</si>
  <si>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</si>
  <si>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</si>
  <si>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</si>
  <si>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</si>
  <si>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</si>
  <si>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</si>
  <si>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</si>
  <si>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</si>
  <si>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</si>
  <si>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</si>
  <si>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</si>
  <si>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</si>
  <si>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</si>
  <si>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</si>
  <si>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</si>
  <si>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</si>
  <si>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</si>
  <si>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</si>
  <si>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</si>
  <si>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</si>
  <si>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</si>
  <si>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</si>
  <si>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</si>
  <si>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</si>
  <si>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</si>
  <si>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</si>
  <si>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</si>
  <si>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</si>
  <si>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</si>
  <si>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</si>
  <si>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</si>
  <si>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</si>
  <si>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</si>
  <si>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</si>
  <si>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</si>
  <si>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</si>
  <si>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</si>
  <si>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</si>
  <si>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</si>
  <si>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</si>
  <si>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</si>
  <si>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</si>
  <si>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</si>
  <si>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</si>
  <si>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</si>
  <si>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</si>
  <si>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</si>
  <si>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</si>
  <si>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</si>
  <si>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</si>
  <si>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</si>
  <si>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</si>
  <si>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</si>
  <si>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</si>
  <si>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</si>
  <si>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</si>
  <si>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</si>
  <si>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</si>
  <si>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</si>
  <si>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</si>
  <si>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</si>
  <si>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</si>
  <si>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</si>
  <si>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</si>
  <si>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</si>
  <si>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</si>
  <si>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</si>
  <si>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</si>
  <si>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</si>
  <si>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</si>
  <si>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</si>
  <si>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</si>
  <si>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</si>
  <si>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</si>
  <si>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</si>
  <si>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</si>
  <si>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</si>
  <si>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</si>
  <si>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</si>
  <si>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</si>
  <si>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</si>
  <si>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</si>
  <si>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</si>
  <si>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</si>
  <si>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</si>
  <si>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</si>
  <si>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</si>
  <si>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</si>
  <si>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</si>
  <si>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</si>
  <si>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</si>
  <si>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</si>
  <si>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</si>
  <si>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</si>
  <si>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</si>
  <si>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</si>
  <si>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</si>
  <si>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</si>
  <si>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</si>
  <si>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</si>
  <si>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</si>
  <si>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</si>
  <si>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</si>
  <si>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</si>
  <si>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</si>
  <si>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</si>
  <si>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</si>
  <si>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</si>
  <si>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</si>
  <si>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</si>
  <si>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</si>
  <si>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</si>
  <si>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</si>
  <si>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</si>
  <si>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</si>
  <si>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</si>
  <si>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</si>
  <si>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</si>
  <si>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</si>
  <si>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</si>
  <si>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</si>
  <si>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</si>
  <si>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</si>
  <si>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</si>
  <si>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</si>
  <si>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</si>
  <si>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</si>
  <si>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</si>
  <si>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</si>
  <si>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</si>
  <si>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</si>
  <si>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</si>
  <si>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</si>
  <si>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</si>
  <si>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</si>
  <si>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</si>
  <si>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</si>
  <si>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</si>
  <si>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</si>
  <si>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</si>
  <si>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</si>
  <si>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</si>
  <si>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</si>
  <si>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</si>
  <si>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</si>
  <si>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</si>
  <si>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</si>
  <si>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</si>
  <si>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</si>
  <si>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</si>
  <si>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</si>
  <si>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</si>
  <si>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</si>
  <si>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</si>
  <si>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</si>
  <si>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</si>
  <si>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</si>
  <si>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</si>
  <si>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</si>
  <si>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</si>
  <si>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</si>
  <si>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</si>
  <si>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</si>
  <si>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</si>
  <si>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</si>
  <si>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</si>
  <si>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</si>
  <si>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</si>
  <si>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</si>
  <si>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</si>
  <si>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</si>
  <si>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</si>
  <si>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</si>
  <si>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</si>
  <si>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</si>
  <si>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</si>
  <si>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</si>
  <si>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</si>
  <si>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</si>
  <si>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</si>
  <si>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</si>
  <si>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</si>
  <si>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</si>
  <si>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</si>
  <si>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</si>
  <si>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</si>
  <si>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</si>
  <si>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</si>
  <si>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</si>
  <si>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</si>
  <si>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</si>
  <si>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</si>
  <si>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</si>
  <si>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</si>
  <si>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</si>
  <si>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</si>
  <si>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</si>
  <si>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</si>
  <si>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</si>
  <si>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</si>
  <si>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</si>
  <si>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</si>
  <si>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</si>
  <si>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</si>
  <si>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</si>
  <si>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</si>
  <si>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</si>
  <si>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</si>
  <si>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</si>
  <si>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</si>
  <si>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</si>
  <si>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</si>
  <si>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</si>
  <si>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</si>
  <si>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</si>
  <si>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</si>
  <si>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</si>
  <si>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</si>
  <si>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</si>
  <si>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</si>
  <si>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</si>
  <si>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</si>
  <si>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</si>
  <si>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</si>
  <si>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</si>
  <si>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</si>
  <si>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</si>
  <si>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</si>
  <si>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</si>
  <si>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</si>
  <si>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</si>
  <si>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</si>
  <si>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</si>
  <si>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</si>
  <si>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</si>
  <si>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</si>
  <si>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</si>
  <si>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</si>
  <si>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</si>
  <si>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</si>
  <si>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</si>
  <si>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</si>
  <si>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</si>
  <si>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</si>
  <si>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</si>
  <si>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</si>
  <si>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</si>
  <si>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</si>
  <si>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</si>
  <si>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</si>
  <si>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</si>
  <si>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</si>
  <si>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</si>
  <si>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</si>
  <si>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</si>
  <si>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</si>
  <si>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</si>
  <si>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</si>
  <si>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</si>
  <si>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</si>
  <si>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</si>
  <si>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</si>
  <si>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</si>
  <si>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</si>
  <si>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</si>
  <si>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</si>
  <si>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</si>
  <si>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</si>
  <si>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</si>
  <si>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</si>
  <si>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</si>
  <si>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</si>
  <si>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</si>
  <si>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</si>
  <si>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</si>
  <si>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</si>
  <si>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</si>
  <si>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</si>
  <si>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</si>
  <si>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</si>
  <si>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</si>
  <si>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</si>
  <si>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</si>
  <si>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</si>
  <si>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</si>
  <si>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</si>
  <si>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</si>
  <si>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</si>
  <si>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</si>
  <si>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</si>
  <si>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</si>
  <si>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</si>
  <si>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</si>
  <si>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</si>
  <si>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</si>
  <si>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</si>
  <si>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</si>
  <si>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</si>
  <si>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</si>
  <si>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</si>
  <si>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</si>
  <si>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</si>
  <si>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</si>
  <si>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</si>
  <si>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</si>
  <si>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</si>
  <si>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</si>
  <si>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</si>
  <si>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</si>
  <si>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</si>
  <si>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</si>
  <si>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</si>
  <si>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</si>
  <si>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</si>
  <si>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</si>
  <si>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</si>
  <si>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</si>
  <si>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</si>
  <si>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</si>
  <si>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</si>
  <si>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</si>
  <si>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</si>
  <si>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</si>
  <si>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</si>
  <si>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</si>
  <si>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</si>
  <si>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</si>
  <si>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</si>
  <si>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</si>
  <si>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</si>
  <si>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</si>
  <si>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</si>
  <si>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</si>
  <si>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</si>
  <si>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</si>
  <si>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</si>
  <si>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</si>
  <si>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</si>
  <si>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</si>
  <si>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</si>
  <si>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</si>
  <si>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</si>
  <si>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</si>
  <si>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</si>
  <si>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</si>
  <si>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</si>
  <si>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</si>
  <si>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</si>
  <si>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</si>
  <si>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</si>
  <si>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</si>
  <si>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</si>
  <si>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</si>
  <si>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</si>
  <si>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</si>
  <si>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</si>
  <si>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</si>
  <si>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</si>
  <si>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</si>
  <si>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</si>
  <si>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</si>
  <si>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</si>
  <si>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</si>
  <si>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</si>
  <si>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</si>
  <si>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</si>
  <si>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</si>
  <si>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</si>
  <si>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</si>
  <si>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</si>
  <si>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</si>
  <si>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</si>
  <si>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</si>
  <si>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</si>
  <si>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</si>
  <si>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</si>
  <si>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</si>
  <si>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</si>
  <si>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</si>
  <si>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</si>
  <si>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</si>
  <si>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</si>
  <si>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</si>
  <si>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</si>
  <si>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</si>
  <si>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</si>
  <si>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</si>
  <si>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</si>
  <si>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</si>
  <si>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</si>
  <si>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</si>
  <si>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</si>
  <si>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</si>
  <si>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</si>
  <si>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</si>
  <si>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</si>
  <si>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</si>
  <si>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</si>
  <si>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</si>
  <si>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</si>
  <si>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</si>
  <si>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</si>
  <si>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</si>
  <si>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</si>
  <si>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</si>
  <si>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</si>
  <si>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</si>
  <si>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</si>
  <si>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</si>
  <si>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</si>
  <si>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</si>
  <si>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</si>
  <si>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</si>
  <si>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</si>
  <si>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</si>
  <si>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</si>
  <si>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</si>
  <si>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</si>
  <si>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</si>
  <si>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</si>
  <si>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</si>
  <si>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</si>
  <si>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</si>
  <si>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</si>
  <si>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</si>
  <si>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</si>
  <si>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</si>
  <si>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</si>
  <si>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</si>
  <si>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</si>
  <si>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</si>
  <si>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</si>
  <si>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</si>
  <si>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</si>
  <si>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</si>
  <si>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</si>
  <si>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</si>
  <si>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</si>
  <si>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</si>
  <si>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</si>
  <si>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</si>
  <si>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</si>
  <si>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</si>
  <si>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</si>
  <si>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</si>
  <si>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</si>
  <si>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</si>
  <si>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</si>
  <si>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</si>
  <si>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</si>
  <si>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</si>
  <si>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</si>
  <si>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</si>
  <si>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</si>
  <si>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</si>
  <si>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</si>
  <si>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</si>
  <si>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</si>
  <si>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</si>
  <si>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</si>
  <si>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</si>
  <si>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</si>
  <si>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</si>
  <si>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</si>
  <si>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</si>
  <si>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</si>
  <si>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</si>
  <si>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</si>
  <si>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</si>
  <si>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</si>
  <si>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</si>
  <si>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</si>
  <si>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</si>
  <si>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</si>
  <si>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</si>
  <si>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</si>
  <si>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</si>
  <si>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</si>
  <si>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</si>
  <si>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</si>
  <si>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</si>
  <si>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</si>
  <si>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</si>
  <si>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</si>
  <si>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</si>
  <si>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</si>
  <si>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</si>
  <si>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</si>
  <si>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</si>
  <si>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</si>
  <si>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</si>
  <si>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</si>
  <si>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</si>
  <si>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</si>
  <si>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</si>
  <si>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</si>
  <si>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</si>
  <si>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</si>
  <si>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</si>
  <si>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</si>
  <si>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</si>
  <si>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</si>
  <si>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</si>
  <si>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</si>
  <si>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</si>
  <si>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</si>
  <si>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</si>
  <si>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</si>
  <si>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</si>
  <si>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</si>
  <si>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</si>
  <si>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</si>
  <si>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</si>
  <si>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</si>
  <si>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</si>
  <si>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</si>
  <si>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</si>
  <si>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</si>
  <si>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</si>
  <si>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</si>
  <si>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</si>
  <si>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</si>
  <si>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</si>
  <si>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</si>
  <si>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</si>
  <si>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</si>
  <si>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</si>
  <si>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</si>
  <si>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</si>
  <si>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</si>
  <si>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</si>
  <si>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</si>
  <si>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</si>
  <si>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</si>
  <si>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</si>
  <si>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</si>
  <si>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</si>
  <si>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</si>
  <si>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</si>
  <si>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</si>
  <si>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</si>
  <si>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</si>
  <si>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</si>
  <si>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</si>
  <si>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</si>
  <si>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</si>
  <si>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</si>
  <si>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</si>
  <si>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</si>
  <si>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</si>
  <si>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</si>
  <si>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</si>
  <si>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</si>
  <si>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</si>
  <si>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</si>
  <si>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</si>
  <si>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</si>
  <si>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</si>
  <si>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</si>
  <si>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</si>
  <si>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</si>
  <si>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</si>
  <si>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</si>
  <si>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</si>
  <si>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</si>
  <si>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</si>
  <si>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</si>
  <si>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</si>
  <si>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</si>
  <si>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</si>
  <si>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</si>
  <si>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</si>
  <si>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</si>
  <si>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</si>
  <si>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</si>
  <si>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</si>
  <si>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</si>
  <si>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</si>
  <si>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</si>
  <si>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</si>
  <si>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</si>
  <si>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</si>
  <si>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</si>
  <si>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</si>
  <si>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</si>
  <si>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</si>
  <si>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</si>
  <si>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</si>
  <si>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</si>
  <si>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</si>
  <si>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</si>
  <si>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</si>
  <si>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</si>
  <si>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</si>
  <si>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</si>
  <si>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</si>
  <si>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</si>
  <si>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</si>
  <si>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</si>
  <si>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</si>
  <si>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</si>
  <si>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</si>
  <si>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</si>
  <si>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</si>
  <si>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</si>
  <si>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</si>
  <si>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</si>
  <si>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</si>
  <si>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</si>
  <si>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</si>
  <si>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</si>
  <si>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</si>
  <si>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</si>
  <si>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</si>
  <si>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</si>
  <si>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</si>
  <si>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</si>
  <si>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</si>
  <si>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</si>
  <si>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</si>
  <si>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</si>
  <si>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</si>
  <si>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</si>
  <si>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</si>
  <si>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</si>
  <si>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</si>
  <si>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</si>
  <si>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</si>
  <si>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</si>
  <si>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</si>
  <si>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</si>
  <si>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</si>
  <si>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</si>
  <si>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</si>
  <si>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</si>
  <si>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</si>
  <si>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</si>
  <si>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</si>
  <si>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</si>
  <si>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</si>
  <si>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</si>
  <si>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</si>
  <si>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</si>
  <si>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</si>
  <si>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</si>
  <si>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</si>
  <si>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</si>
  <si>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</si>
  <si>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</si>
  <si>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</si>
  <si>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</si>
  <si>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</si>
  <si>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</si>
  <si>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</si>
  <si>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</si>
  <si>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</si>
  <si>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</si>
  <si>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</si>
  <si>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</si>
  <si>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</si>
  <si>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</si>
  <si>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</si>
  <si>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</si>
  <si>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</si>
  <si>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</si>
  <si>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</si>
  <si>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</si>
  <si>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</si>
  <si>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</si>
  <si>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</si>
  <si>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</si>
  <si>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</si>
  <si>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</si>
  <si>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</si>
  <si>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</si>
  <si>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</si>
  <si>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</si>
  <si>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</si>
  <si>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</si>
  <si>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</si>
  <si>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</si>
  <si>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</si>
  <si>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</si>
  <si>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</si>
  <si>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</si>
  <si>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</si>
  <si>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</si>
  <si>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</si>
  <si>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</si>
  <si>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</si>
  <si>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</si>
  <si>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</si>
  <si>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</si>
  <si>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</si>
  <si>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</si>
  <si>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</si>
  <si>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</si>
  <si>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</si>
  <si>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</si>
  <si>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</si>
  <si>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</si>
  <si>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</si>
  <si>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</si>
  <si>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</si>
  <si>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</si>
  <si>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</si>
  <si>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</si>
  <si>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</si>
  <si>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</si>
  <si>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</si>
  <si>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</si>
  <si>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</si>
  <si>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</si>
  <si>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</si>
  <si>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</si>
  <si>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</si>
  <si>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</si>
  <si>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</si>
  <si>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</si>
  <si>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</si>
  <si>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</si>
  <si>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</si>
  <si>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</si>
  <si>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</si>
  <si>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</si>
  <si>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</si>
  <si>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</si>
  <si>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</si>
  <si>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</si>
  <si>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</si>
  <si>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</si>
  <si>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</si>
  <si>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</si>
  <si>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</si>
  <si>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</si>
  <si>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</si>
  <si>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</si>
  <si>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</si>
  <si>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</si>
  <si>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</si>
  <si>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</si>
  <si>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</si>
  <si>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</si>
  <si>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</si>
  <si>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</si>
  <si>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</si>
  <si>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</si>
  <si>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</si>
  <si>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</si>
  <si>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</si>
  <si>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</si>
  <si>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</si>
  <si>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</si>
  <si>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</si>
  <si>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</si>
  <si>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</si>
  <si>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</si>
  <si>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</si>
  <si>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</si>
  <si>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</si>
  <si>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</si>
  <si>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</si>
  <si>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</si>
  <si>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</si>
  <si>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</si>
  <si>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</si>
  <si>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</si>
  <si>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</si>
  <si>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</si>
  <si>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</si>
  <si>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</si>
  <si>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</si>
  <si>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</si>
  <si>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</si>
  <si>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</si>
  <si>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</si>
  <si>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</si>
  <si>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</si>
  <si>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</si>
  <si>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</si>
  <si>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</si>
  <si>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</si>
  <si>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</si>
  <si>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</si>
  <si>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</si>
  <si>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</si>
  <si>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</si>
  <si>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</si>
  <si>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</si>
  <si>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</si>
  <si>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</si>
  <si>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</si>
  <si>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</si>
  <si>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</si>
  <si>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</si>
  <si>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</si>
  <si>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</si>
  <si>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</si>
  <si>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</si>
  <si>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</si>
  <si>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</si>
  <si>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</si>
  <si>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</si>
  <si>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</si>
  <si>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</si>
  <si>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</si>
  <si>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</si>
  <si>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</si>
  <si>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</si>
  <si>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</si>
  <si>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</si>
  <si>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</si>
  <si>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</si>
  <si>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</si>
  <si>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</si>
  <si>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</si>
  <si>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</si>
  <si>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</si>
  <si>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</si>
  <si>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</si>
  <si>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</si>
  <si>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</si>
  <si>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</si>
  <si>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</si>
  <si>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</si>
  <si>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</si>
  <si>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</si>
  <si>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</si>
  <si>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</si>
  <si>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</si>
  <si>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</si>
  <si>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</si>
  <si>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</si>
  <si>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</si>
  <si>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</si>
  <si>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</si>
  <si>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</si>
  <si>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</si>
  <si>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</si>
  <si>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</si>
  <si>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</si>
  <si>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</si>
  <si>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</si>
  <si>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</si>
  <si>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</si>
  <si>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</si>
  <si>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</si>
  <si>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</si>
  <si>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</si>
  <si>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</si>
  <si>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</si>
  <si>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</si>
  <si>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</si>
  <si>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</si>
  <si>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</si>
  <si>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</si>
  <si>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</si>
  <si>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</si>
  <si>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</si>
  <si>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</si>
  <si>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</si>
  <si>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</si>
  <si>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</si>
  <si>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</si>
  <si>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</si>
  <si>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</si>
  <si>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</si>
  <si>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</si>
  <si>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</si>
  <si>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</si>
  <si>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</si>
  <si>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</si>
  <si>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</si>
  <si>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</si>
  <si>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</si>
  <si>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</si>
  <si>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</si>
  <si>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</si>
  <si>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</si>
  <si>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</si>
  <si>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</si>
  <si>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</si>
  <si>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</si>
  <si>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</si>
  <si>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</si>
  <si>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</si>
  <si>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</si>
  <si>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</si>
  <si>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</si>
  <si>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</si>
  <si>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</si>
  <si>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</si>
  <si>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</si>
  <si>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</si>
  <si>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</si>
  <si>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</si>
  <si>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</si>
  <si>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</si>
  <si>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</si>
  <si>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</si>
  <si>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</si>
  <si>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</si>
  <si>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</si>
  <si>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</si>
  <si>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</si>
  <si>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</si>
  <si>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</si>
  <si>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</si>
  <si>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</si>
  <si>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</si>
  <si>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</si>
  <si>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</si>
  <si>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</si>
  <si>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</si>
  <si>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</si>
  <si>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</si>
  <si>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</si>
  <si>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</si>
  <si>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</si>
  <si>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</si>
  <si>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</si>
  <si>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</si>
  <si>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</si>
  <si>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</si>
  <si>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</si>
  <si>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</si>
  <si>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</si>
  <si>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</si>
  <si>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</si>
  <si>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</si>
  <si>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</si>
  <si>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</si>
  <si>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</si>
  <si>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</si>
  <si>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</si>
  <si>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</si>
  <si>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</si>
  <si>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</si>
  <si>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</si>
  <si>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</si>
  <si>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</si>
  <si>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</si>
  <si>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</si>
  <si>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</si>
  <si>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</si>
  <si>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</si>
  <si>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</si>
  <si>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</si>
  <si>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</si>
  <si>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</si>
  <si>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</si>
  <si>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</si>
  <si>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</si>
  <si>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</si>
  <si>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</si>
  <si>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</si>
  <si>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</si>
  <si>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</si>
  <si>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</si>
  <si>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</si>
  <si>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</si>
  <si>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</si>
  <si>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</si>
  <si>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</si>
  <si>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</si>
  <si>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</si>
  <si>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</si>
  <si>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</si>
  <si>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</si>
  <si>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</si>
  <si>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</si>
  <si>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</si>
  <si>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</si>
  <si>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</si>
  <si>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</si>
  <si>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</si>
  <si>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</si>
  <si>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</si>
  <si>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</si>
  <si>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</si>
  <si>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</si>
  <si>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</si>
  <si>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</si>
  <si>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</si>
  <si>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</si>
  <si>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</si>
  <si>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</si>
  <si>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</si>
  <si>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</si>
  <si>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</si>
  <si>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</si>
  <si>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</si>
  <si>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</si>
  <si>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</si>
  <si>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</si>
  <si>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</si>
  <si>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</si>
  <si>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</si>
  <si>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</si>
  <si>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</si>
  <si>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</si>
  <si>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</si>
  <si>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</si>
  <si>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</si>
  <si>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</si>
  <si>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</si>
  <si>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</si>
  <si>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</si>
  <si>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</si>
  <si>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</si>
  <si>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</si>
  <si>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</si>
  <si>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</si>
  <si>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</si>
  <si>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</si>
  <si>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</si>
  <si>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</si>
  <si>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</si>
  <si>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</si>
  <si>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</si>
  <si>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</si>
  <si>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</si>
  <si>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</si>
  <si>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</si>
  <si>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</si>
  <si>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</si>
  <si>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</si>
  <si>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</si>
  <si>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</si>
  <si>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</si>
  <si>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</si>
  <si>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</si>
  <si>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</si>
  <si>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</si>
  <si>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</si>
  <si>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</si>
  <si>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</si>
  <si>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</si>
  <si>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</si>
  <si>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</si>
  <si>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</si>
  <si>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</si>
  <si>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</si>
  <si>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</si>
  <si>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</si>
  <si>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</si>
  <si>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</si>
  <si>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</si>
  <si>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</si>
  <si>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</si>
  <si>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</si>
  <si>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</si>
  <si>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</si>
  <si>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</si>
  <si>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</si>
  <si>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</si>
  <si>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</si>
  <si>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</si>
  <si>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</si>
  <si>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</si>
  <si>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</si>
  <si>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</si>
  <si>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</si>
  <si>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</si>
  <si>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</si>
  <si>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</si>
  <si>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</si>
  <si>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</si>
  <si>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</si>
  <si>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</si>
  <si>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</si>
  <si>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</si>
  <si>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</si>
  <si>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</si>
  <si>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</si>
  <si>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</si>
  <si>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</si>
  <si>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</si>
  <si>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</si>
  <si>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</si>
  <si>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</si>
  <si>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</si>
  <si>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</si>
  <si>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</si>
  <si>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</si>
  <si>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</si>
  <si>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</si>
  <si>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</si>
  <si>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</si>
  <si>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</si>
  <si>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</si>
  <si>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</si>
  <si>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</si>
  <si>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</si>
  <si>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</si>
  <si>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</si>
  <si>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</si>
  <si>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</si>
  <si>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</si>
  <si>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</si>
  <si>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</si>
  <si>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</si>
  <si>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</si>
  <si>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</si>
  <si>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</si>
  <si>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</si>
  <si>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</si>
  <si>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</si>
  <si>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</si>
  <si>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</si>
  <si>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</si>
  <si>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</si>
  <si>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</si>
  <si>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</si>
  <si>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</si>
  <si>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</si>
  <si>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</si>
  <si>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</si>
  <si>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</si>
  <si>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</si>
  <si>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</si>
  <si>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</si>
  <si>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</si>
  <si>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</si>
  <si>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</si>
  <si>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</si>
  <si>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</si>
  <si>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</si>
  <si>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</si>
  <si>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</si>
  <si>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</si>
  <si>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</si>
  <si>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</si>
  <si>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</si>
  <si>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</si>
  <si>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</si>
  <si>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</si>
  <si>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</si>
  <si>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</si>
  <si>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</si>
  <si>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</si>
  <si>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</si>
  <si>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</si>
  <si>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</si>
  <si>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</si>
  <si>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</si>
  <si>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</si>
  <si>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</si>
  <si>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</si>
  <si>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</si>
  <si>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</si>
  <si>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</si>
  <si>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</si>
  <si>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</si>
  <si>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</si>
  <si>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</si>
  <si>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</si>
  <si>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</si>
  <si>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</si>
  <si>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</si>
  <si>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</si>
  <si>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</si>
  <si>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</si>
  <si>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</si>
  <si>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</si>
  <si>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</si>
  <si>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</si>
  <si>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</si>
  <si>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</si>
  <si>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</si>
  <si>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</si>
  <si>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</si>
  <si>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</si>
  <si>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</si>
  <si>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</si>
  <si>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</si>
  <si>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</si>
  <si>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</si>
  <si>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</si>
  <si>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</si>
  <si>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</si>
  <si>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</si>
  <si>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</si>
  <si>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</si>
  <si>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</si>
  <si>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</si>
  <si>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</si>
  <si>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</si>
  <si>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</si>
  <si>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</si>
  <si>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</si>
  <si>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</si>
  <si>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</si>
  <si>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</si>
  <si>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</si>
  <si>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</si>
  <si>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</si>
  <si>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</si>
  <si>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</si>
  <si>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</si>
  <si>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</si>
  <si>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</si>
  <si>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</si>
  <si>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</si>
  <si>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</si>
  <si>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</si>
  <si>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</si>
  <si>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</si>
  <si>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</si>
  <si>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</si>
  <si>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</si>
  <si>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</si>
  <si>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</si>
  <si>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</si>
  <si>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</si>
  <si>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</si>
  <si>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</si>
  <si>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</si>
  <si>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</si>
  <si>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</si>
  <si>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</si>
  <si>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</si>
  <si>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</si>
  <si>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</si>
  <si>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</si>
  <si>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</si>
  <si>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</si>
  <si>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</si>
  <si>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</si>
  <si>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</si>
  <si>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</si>
  <si>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</si>
  <si>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</si>
  <si>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</si>
  <si>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</si>
  <si>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</si>
  <si>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</si>
  <si>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</si>
  <si>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</si>
  <si>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</si>
  <si>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</si>
  <si>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</si>
  <si>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</si>
  <si>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</si>
  <si>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</si>
  <si>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</si>
  <si>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</si>
  <si>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</si>
  <si>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</si>
  <si>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</si>
  <si>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</si>
  <si>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</si>
  <si>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</si>
  <si>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</si>
  <si>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</si>
  <si>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</si>
  <si>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</si>
  <si>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</si>
  <si>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</si>
  <si>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</si>
  <si>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</si>
  <si>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</si>
  <si>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</si>
  <si>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</si>
  <si>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</si>
  <si>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</si>
  <si>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</si>
  <si>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</si>
  <si>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</si>
  <si>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</si>
  <si>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</si>
  <si>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</si>
  <si>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</si>
  <si>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</si>
  <si>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</si>
  <si>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</si>
  <si>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</si>
  <si>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</si>
  <si>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</si>
  <si>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</si>
  <si>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</si>
  <si>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</si>
  <si>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</si>
  <si>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</si>
  <si>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</si>
  <si>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</si>
  <si>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</si>
  <si>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</si>
  <si>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</si>
  <si>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</si>
  <si>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</si>
  <si>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</si>
  <si>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</si>
  <si>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</si>
  <si>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</si>
  <si>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</si>
  <si>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</si>
  <si>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</si>
  <si>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</si>
  <si>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</si>
  <si>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</si>
  <si>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</si>
  <si>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</si>
  <si>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</si>
  <si>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</si>
  <si>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</si>
  <si>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</si>
  <si>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</si>
  <si>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</si>
  <si>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</si>
  <si>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</si>
  <si>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</si>
  <si>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</si>
  <si>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</si>
  <si>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</si>
  <si>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</si>
  <si>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</si>
  <si>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</si>
  <si>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</si>
  <si>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</si>
  <si>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</si>
  <si>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</si>
  <si>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</si>
  <si>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</si>
  <si>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</si>
  <si>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</si>
  <si>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</si>
  <si>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</si>
  <si>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</si>
  <si>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</si>
  <si>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</si>
  <si>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</si>
  <si>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</si>
  <si>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</si>
  <si>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</si>
  <si>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</si>
  <si>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</si>
  <si>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</si>
  <si>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</si>
  <si>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</si>
  <si>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</si>
  <si>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</si>
  <si>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</si>
  <si>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</si>
  <si>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</si>
  <si>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</si>
  <si>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</si>
  <si>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</si>
  <si>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</si>
  <si>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</si>
  <si>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</si>
  <si>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</si>
  <si>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</si>
  <si>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</si>
  <si>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</si>
  <si>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</si>
  <si>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</si>
  <si>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</si>
  <si>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</si>
  <si>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</si>
  <si>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</si>
  <si>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</si>
  <si>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</si>
  <si>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</si>
  <si>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</si>
  <si>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</si>
  <si>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</si>
  <si>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</si>
  <si>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</si>
  <si>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</si>
  <si>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</si>
  <si>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</si>
  <si>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</si>
  <si>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</si>
  <si>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</si>
  <si>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</si>
  <si>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</si>
  <si>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</si>
  <si>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</si>
  <si>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</si>
  <si>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</si>
  <si>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</si>
  <si>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</si>
  <si>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</si>
  <si>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</si>
  <si>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</si>
  <si>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</si>
  <si>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</si>
  <si>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</si>
  <si>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</si>
  <si>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</si>
  <si>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</si>
  <si>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</si>
  <si>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</si>
  <si>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</si>
  <si>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</si>
  <si>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</si>
  <si>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</si>
  <si>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</si>
  <si>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</si>
  <si>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</si>
  <si>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</si>
  <si>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</si>
  <si>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</si>
  <si>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</si>
  <si>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</si>
  <si>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</si>
  <si>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</si>
  <si>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</si>
  <si>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</si>
  <si>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</si>
  <si>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</si>
  <si>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</si>
  <si>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</si>
  <si>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</si>
  <si>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</si>
  <si>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</si>
  <si>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</si>
  <si>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</si>
  <si>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</si>
  <si>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</si>
  <si>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</si>
  <si>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</si>
  <si>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</si>
  <si>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</si>
  <si>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</si>
  <si>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</si>
  <si>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</si>
  <si>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</si>
  <si>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</si>
  <si>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</si>
  <si>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</si>
  <si>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</si>
  <si>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</si>
  <si>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</si>
  <si>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</si>
  <si>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</si>
  <si>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</si>
  <si>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</si>
  <si>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</si>
  <si>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</si>
  <si>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</si>
  <si>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</si>
  <si>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</si>
  <si>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</si>
  <si>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</si>
  <si>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</si>
  <si>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</si>
  <si>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</si>
  <si>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</si>
  <si>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</si>
  <si>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</si>
  <si>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</si>
  <si>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</si>
  <si>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</si>
  <si>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</si>
  <si>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</si>
  <si>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</si>
  <si>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</si>
  <si>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</si>
  <si>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</si>
  <si>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</si>
  <si>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</si>
  <si>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</si>
  <si>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</si>
  <si>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</si>
  <si>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</si>
  <si>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</si>
  <si>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</si>
  <si>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</si>
  <si>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</si>
  <si>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</si>
  <si>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</si>
  <si>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</si>
  <si>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</si>
  <si>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</si>
  <si>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</si>
  <si>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</si>
  <si>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</si>
  <si>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</si>
  <si>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</si>
  <si>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</si>
  <si>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</si>
  <si>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</si>
  <si>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</si>
  <si>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</si>
  <si>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</si>
  <si>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</si>
  <si>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</si>
  <si>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</si>
  <si>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</si>
  <si>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</si>
  <si>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</si>
  <si>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</si>
  <si>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</si>
  <si>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</si>
  <si>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</si>
  <si>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</si>
  <si>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</si>
  <si>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</si>
  <si>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</si>
  <si>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</si>
  <si>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</si>
  <si>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</si>
  <si>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</si>
  <si>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</si>
  <si>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</si>
  <si>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</si>
  <si>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</si>
  <si>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</si>
  <si>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</si>
  <si>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</si>
  <si>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</si>
  <si>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</si>
  <si>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</si>
  <si>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</si>
  <si>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</si>
  <si>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</si>
  <si>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</si>
  <si>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</si>
  <si>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</si>
  <si>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</si>
  <si>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</si>
  <si>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</si>
  <si>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</si>
  <si>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</si>
  <si>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</si>
  <si>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</si>
  <si>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</si>
  <si>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</si>
  <si>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</si>
  <si>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</si>
  <si>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</si>
  <si>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</si>
  <si>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</si>
  <si>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</si>
  <si>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</si>
  <si>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</si>
  <si>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</si>
  <si>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</si>
  <si>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</si>
  <si>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</si>
  <si>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</si>
  <si>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</si>
  <si>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</si>
  <si>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</si>
  <si>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</si>
  <si>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</si>
  <si>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</si>
  <si>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</si>
  <si>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</si>
  <si>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</si>
  <si>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</si>
  <si>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</si>
  <si>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</si>
  <si>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</si>
  <si>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</si>
  <si>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</si>
  <si>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</si>
  <si>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</si>
  <si>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</si>
  <si>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</si>
  <si>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</si>
  <si>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</si>
  <si>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</si>
  <si>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</si>
  <si>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</si>
  <si>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</si>
  <si>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</si>
  <si>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</si>
  <si>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</si>
  <si>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</si>
  <si>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</si>
  <si>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</si>
  <si>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</si>
  <si>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</si>
  <si>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</si>
  <si>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</si>
  <si>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</si>
  <si>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</si>
  <si>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</si>
  <si>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</si>
  <si>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</si>
  <si>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</si>
  <si>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</si>
  <si>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</si>
  <si>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</si>
  <si>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</si>
  <si>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</si>
  <si>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</si>
  <si>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</si>
  <si>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</si>
  <si>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</si>
  <si>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</si>
  <si>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</si>
  <si>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</si>
  <si>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</si>
  <si>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</si>
  <si>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</si>
  <si>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</si>
  <si>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</si>
  <si>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</si>
  <si>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</si>
  <si>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</si>
  <si>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</si>
  <si>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</si>
  <si>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</si>
  <si>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</si>
  <si>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</si>
  <si>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</si>
  <si>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</si>
  <si>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</si>
  <si>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</si>
  <si>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</si>
  <si>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</si>
  <si>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</si>
  <si>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</si>
  <si>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</si>
  <si>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</si>
  <si>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</si>
  <si>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</si>
  <si>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</si>
  <si>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</si>
  <si>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</si>
  <si>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</si>
  <si>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</si>
  <si>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</si>
  <si>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</si>
  <si>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</si>
  <si>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</si>
  <si>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</si>
  <si>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</si>
  <si>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</si>
  <si>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</si>
  <si>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</si>
  <si>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</si>
  <si>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</si>
  <si>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</si>
  <si>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</si>
  <si>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</si>
  <si>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</si>
  <si>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</si>
  <si>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</si>
  <si>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</si>
  <si>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</si>
  <si>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</si>
  <si>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</si>
  <si>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</si>
  <si>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</si>
  <si>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</si>
  <si>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</si>
  <si>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</si>
  <si>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</si>
  <si>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</si>
  <si>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</si>
  <si>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</si>
  <si>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</si>
  <si>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</si>
  <si>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</si>
  <si>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</si>
  <si>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</si>
  <si>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</si>
  <si>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</si>
  <si>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</si>
  <si>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</si>
  <si>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</si>
  <si>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</si>
  <si>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</si>
  <si>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</si>
  <si>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</si>
  <si>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</si>
  <si>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</si>
  <si>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</si>
  <si>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</si>
  <si>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</si>
  <si>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</si>
  <si>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</si>
  <si>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</si>
  <si>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</si>
  <si>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</si>
  <si>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</si>
  <si>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</si>
  <si>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</si>
  <si>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</si>
  <si>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</si>
  <si>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</si>
  <si>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</si>
  <si>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</si>
  <si>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</si>
  <si>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</si>
  <si>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</si>
  <si>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</si>
  <si>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</si>
  <si>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</si>
  <si>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</si>
  <si>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</si>
  <si>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</si>
  <si>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</si>
  <si>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</si>
  <si>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</si>
  <si>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</si>
  <si>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</si>
  <si>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</si>
  <si>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</si>
  <si>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</si>
  <si>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</si>
  <si>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</si>
  <si>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</si>
  <si>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</si>
  <si>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</si>
  <si>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</si>
  <si>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</si>
  <si>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</si>
  <si>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</si>
  <si>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</si>
  <si>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</si>
  <si>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</si>
  <si>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</si>
  <si>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</si>
  <si>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</si>
  <si>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</si>
  <si>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</si>
  <si>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</si>
  <si>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</si>
  <si>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</si>
  <si>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</si>
  <si>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</si>
  <si>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</si>
  <si>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</si>
  <si>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</si>
  <si>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</si>
  <si>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</si>
  <si>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</si>
  <si>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</si>
  <si>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</si>
  <si>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</si>
  <si>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</si>
  <si>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</si>
  <si>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</si>
  <si>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</si>
  <si>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</si>
  <si>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</si>
  <si>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</si>
  <si>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</si>
  <si>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</si>
  <si>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</si>
  <si>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</si>
  <si>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</si>
  <si>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</si>
  <si>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</si>
  <si>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</si>
  <si>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</si>
  <si>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</si>
  <si>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</si>
  <si>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</si>
  <si>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</si>
  <si>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</si>
  <si>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</si>
  <si>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</si>
  <si>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</si>
  <si>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</si>
  <si>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</si>
  <si>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</si>
  <si>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</si>
  <si>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</si>
  <si>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</si>
  <si>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</si>
  <si>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</si>
  <si>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</si>
  <si>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</si>
  <si>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</si>
  <si>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</si>
  <si>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</si>
  <si>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</si>
  <si>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</si>
  <si>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</si>
  <si>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</si>
  <si>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</si>
  <si>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</si>
  <si>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</si>
  <si>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</si>
  <si>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</si>
  <si>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</si>
  <si>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</si>
  <si>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</si>
  <si>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</si>
  <si>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</si>
  <si>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</si>
  <si>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</si>
  <si>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</si>
  <si>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</si>
  <si>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</si>
  <si>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</si>
  <si>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</si>
  <si>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</si>
  <si>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</si>
  <si>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</si>
  <si>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</si>
  <si>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</si>
  <si>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</si>
  <si>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</si>
  <si>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</si>
  <si>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</si>
  <si>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</si>
  <si>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</si>
  <si>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</si>
  <si>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</si>
  <si>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</si>
  <si>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</si>
  <si>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</si>
  <si>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</si>
  <si>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</si>
  <si>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</si>
  <si>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</si>
  <si>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</si>
  <si>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</si>
  <si>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</si>
  <si>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</si>
  <si>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</si>
  <si>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</si>
  <si>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</si>
  <si>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</si>
  <si>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</si>
  <si>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</si>
  <si>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</si>
  <si>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</si>
  <si>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</si>
  <si>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</si>
  <si>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</si>
  <si>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</si>
  <si>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</si>
  <si>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</si>
  <si>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</si>
  <si>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</si>
  <si>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</si>
  <si>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</si>
  <si>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</si>
  <si>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</si>
  <si>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</si>
  <si>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</si>
  <si>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</si>
  <si>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</si>
  <si>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</si>
  <si>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</si>
  <si>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</si>
  <si>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</si>
  <si>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</si>
  <si>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</si>
  <si>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</si>
  <si>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</si>
  <si>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</si>
  <si>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</si>
  <si>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</si>
  <si>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</si>
  <si>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</si>
  <si>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</si>
  <si>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</si>
  <si>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</si>
  <si>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</si>
  <si>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</si>
  <si>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</si>
  <si>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</si>
  <si>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</si>
  <si>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</si>
  <si>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</si>
  <si>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</si>
  <si>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</si>
  <si>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</si>
  <si>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</si>
  <si>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</si>
  <si>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</si>
  <si>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</si>
  <si>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</si>
  <si>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</si>
  <si>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</si>
  <si>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</si>
  <si>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</si>
  <si>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</si>
  <si>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</si>
  <si>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</si>
  <si>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</si>
  <si>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</si>
  <si>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</si>
  <si>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</si>
  <si>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</si>
  <si>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</si>
  <si>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</si>
  <si>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</si>
  <si>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</si>
  <si>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</si>
  <si>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</si>
  <si>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</si>
  <si>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</si>
  <si>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</si>
  <si>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</si>
  <si>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</si>
  <si>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</si>
  <si>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</si>
  <si>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</si>
  <si>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</si>
  <si>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</si>
  <si>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</si>
  <si>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</si>
  <si>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</si>
  <si>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</si>
  <si>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</si>
  <si>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</si>
  <si>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</si>
  <si>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</si>
  <si>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</si>
  <si>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</si>
  <si>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</si>
  <si>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</si>
  <si>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</si>
  <si>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</si>
  <si>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</si>
  <si>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</si>
  <si>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</si>
  <si>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</si>
  <si>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</si>
  <si>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</si>
  <si>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</si>
  <si>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</si>
  <si>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</si>
  <si>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</si>
  <si>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</si>
  <si>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</si>
  <si>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</si>
  <si>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</si>
  <si>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</si>
  <si>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</si>
  <si>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</si>
  <si>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</si>
  <si>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</si>
  <si>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</si>
  <si>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</si>
  <si>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</si>
  <si>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</si>
  <si>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</si>
  <si>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</si>
  <si>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</si>
  <si>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</si>
  <si>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</si>
  <si>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</si>
  <si>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</si>
  <si>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</si>
  <si>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</si>
  <si>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</si>
  <si>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</si>
  <si>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</si>
  <si>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</si>
  <si>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</si>
  <si>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</si>
  <si>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</si>
  <si>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</si>
  <si>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</si>
  <si>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</si>
  <si>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</si>
  <si>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</si>
  <si>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</si>
  <si>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</si>
  <si>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</si>
  <si>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</si>
  <si>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</si>
  <si>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</si>
  <si>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</si>
  <si>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</si>
  <si>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</si>
  <si>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</si>
  <si>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</si>
  <si>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</si>
  <si>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</si>
  <si>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</si>
  <si>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</si>
  <si>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</si>
  <si>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</si>
  <si>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</si>
  <si>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</si>
  <si>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</si>
  <si>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</si>
  <si>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</si>
  <si>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</si>
  <si>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</si>
  <si>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</si>
  <si>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</si>
  <si>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</si>
  <si>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</si>
  <si>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</si>
  <si>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</si>
  <si>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</si>
  <si>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</si>
  <si>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</si>
  <si>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</si>
  <si>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</si>
  <si>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</si>
  <si>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</si>
  <si>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</si>
  <si>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</si>
  <si>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</si>
  <si>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</si>
  <si>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</si>
  <si>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</si>
  <si>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</si>
  <si>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</si>
  <si>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</si>
  <si>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</si>
  <si>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</si>
  <si>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</si>
  <si>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</si>
  <si>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</si>
  <si>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</si>
  <si>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</si>
  <si>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</si>
  <si>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</si>
  <si>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</si>
  <si>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</si>
  <si>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</si>
  <si>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</si>
  <si>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</si>
  <si>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</si>
  <si>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</si>
  <si>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</si>
  <si>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</si>
  <si>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</si>
  <si>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</si>
  <si>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</si>
  <si>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</si>
  <si>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</si>
  <si>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</si>
  <si>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</si>
  <si>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</si>
  <si>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</si>
  <si>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</si>
  <si>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</si>
  <si>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</si>
  <si>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</si>
  <si>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</si>
  <si>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</si>
  <si>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</si>
  <si>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</si>
  <si>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</si>
  <si>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</si>
  <si>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</si>
  <si>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</si>
  <si>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</si>
  <si>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</si>
  <si>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</si>
  <si>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</si>
  <si>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</si>
  <si>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</si>
  <si>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</si>
  <si>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</si>
  <si>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</si>
  <si>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</si>
  <si>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</si>
  <si>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</si>
  <si>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</si>
  <si>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</si>
  <si>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</si>
  <si>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</si>
  <si>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</si>
  <si>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</si>
  <si>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</si>
  <si>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</si>
  <si>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</si>
  <si>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</si>
  <si>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</si>
  <si>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</si>
  <si>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</si>
  <si>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</si>
  <si>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</si>
  <si>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</si>
  <si>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</si>
  <si>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</si>
  <si>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</si>
  <si>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</si>
  <si>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</si>
  <si>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</si>
  <si>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</si>
  <si>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</si>
  <si>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</si>
  <si>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</si>
  <si>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</si>
  <si>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</si>
  <si>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</si>
  <si>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</si>
  <si>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</si>
  <si>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</si>
  <si>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</si>
  <si>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</si>
  <si>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</si>
  <si>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</si>
  <si>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</si>
  <si>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</si>
  <si>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</si>
  <si>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</si>
  <si>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</si>
  <si>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</si>
  <si>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</si>
  <si>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</si>
  <si>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</si>
  <si>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</si>
  <si>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</si>
  <si>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</si>
  <si>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</si>
  <si>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</si>
  <si>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</si>
  <si>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</si>
  <si>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</si>
  <si>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</si>
  <si>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</si>
  <si>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</si>
  <si>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</si>
  <si>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</si>
  <si>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</si>
  <si>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</si>
  <si>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</si>
  <si>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</si>
  <si>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</si>
  <si>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</si>
  <si>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</si>
  <si>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</si>
  <si>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</si>
  <si>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</si>
  <si>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</si>
  <si>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</si>
  <si>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</si>
  <si>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</si>
  <si>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</si>
  <si>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</si>
  <si>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</si>
  <si>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</si>
  <si>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</si>
  <si>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</si>
  <si>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</si>
  <si>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</si>
  <si>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</si>
  <si>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</si>
  <si>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</si>
  <si>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</si>
  <si>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</si>
  <si>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</si>
  <si>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</si>
  <si>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</si>
  <si>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</si>
  <si>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</si>
  <si>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</si>
  <si>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</si>
  <si>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</si>
  <si>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</si>
  <si>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</si>
  <si>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</si>
  <si>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</si>
  <si>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</si>
  <si>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</si>
  <si>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</si>
  <si>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</si>
  <si>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</si>
  <si>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</si>
  <si>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</si>
  <si>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</si>
  <si>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</si>
  <si>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</si>
  <si>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</si>
  <si>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</si>
  <si>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</si>
  <si>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</si>
  <si>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</si>
  <si>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</si>
  <si>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</si>
  <si>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</si>
  <si>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</si>
  <si>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</si>
  <si>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</si>
  <si>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</si>
  <si>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</si>
  <si>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</si>
  <si>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</si>
  <si>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</si>
  <si>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</si>
  <si>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</si>
  <si>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</si>
  <si>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</si>
  <si>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</si>
  <si>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</si>
  <si>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</si>
  <si>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</si>
  <si>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</si>
  <si>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</si>
  <si>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</si>
  <si>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</si>
  <si>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</si>
  <si>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</si>
  <si>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</si>
  <si>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</si>
  <si>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</si>
  <si>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</si>
  <si>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</si>
  <si>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</si>
  <si>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</si>
  <si>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</si>
  <si>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</si>
  <si>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</si>
  <si>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</si>
  <si>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</si>
  <si>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</si>
  <si>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</si>
  <si>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</si>
  <si>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</si>
  <si>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</si>
  <si>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</si>
  <si>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</si>
  <si>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</si>
  <si>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</si>
  <si>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</si>
  <si>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</si>
  <si>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</si>
  <si>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</si>
  <si>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</si>
  <si>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</si>
  <si>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</si>
  <si>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</si>
  <si>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</si>
  <si>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</si>
  <si>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</si>
  <si>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</si>
  <si>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</si>
  <si>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</si>
  <si>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</si>
  <si>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</si>
  <si>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</si>
  <si>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</si>
  <si>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</si>
  <si>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</si>
  <si>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</si>
  <si>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</si>
  <si>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</si>
  <si>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</si>
  <si>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</si>
  <si>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</si>
  <si>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</si>
  <si>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</si>
  <si>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</si>
  <si>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</si>
  <si>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</si>
  <si>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</si>
  <si>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</si>
  <si>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</si>
  <si>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</si>
  <si>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</si>
  <si>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</si>
  <si>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</si>
  <si>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</si>
  <si>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</si>
  <si>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</si>
  <si>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</si>
  <si>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</si>
  <si>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</si>
  <si>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</si>
  <si>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</si>
  <si>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</si>
  <si>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</si>
  <si>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</si>
  <si>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</si>
  <si>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</si>
  <si>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</si>
  <si>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</si>
  <si>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</si>
  <si>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</si>
  <si>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</si>
  <si>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</si>
  <si>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</si>
  <si>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</si>
  <si>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</si>
  <si>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</si>
  <si>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</si>
  <si>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</si>
  <si>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</si>
  <si>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</si>
  <si>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</si>
  <si>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</si>
  <si>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</si>
  <si>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</si>
  <si>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</si>
  <si>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</si>
  <si>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</si>
  <si>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</si>
  <si>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</si>
  <si>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</si>
  <si>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</si>
  <si>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</si>
  <si>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</si>
  <si>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</si>
  <si>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</si>
  <si>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</si>
  <si>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</si>
  <si>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</si>
  <si>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</si>
  <si>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</si>
  <si>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</si>
  <si>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</si>
  <si>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</si>
  <si>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</si>
  <si>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</si>
  <si>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</si>
  <si>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</si>
  <si>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</si>
  <si>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</si>
  <si>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</si>
  <si>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</si>
  <si>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</si>
  <si>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</si>
  <si>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</si>
  <si>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</si>
  <si>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</si>
  <si>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</si>
  <si>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</si>
  <si>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</si>
  <si>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</si>
  <si>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</si>
  <si>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</si>
  <si>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</si>
  <si>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</si>
  <si>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</si>
  <si>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</si>
  <si>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</si>
  <si>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</si>
  <si>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</si>
  <si>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</si>
  <si>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</si>
  <si>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</si>
  <si>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</si>
  <si>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</si>
  <si>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</si>
  <si>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</si>
  <si>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</si>
  <si>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</si>
  <si>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</si>
  <si>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</si>
  <si>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</si>
  <si>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</si>
  <si>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</si>
  <si>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</si>
  <si>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</si>
  <si>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</si>
  <si>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</si>
  <si>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</si>
  <si>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</si>
  <si>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</si>
  <si>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</si>
  <si>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</si>
  <si>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</si>
  <si>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</si>
  <si>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</si>
  <si>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</si>
  <si>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</si>
  <si>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</si>
  <si>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</si>
  <si>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</si>
  <si>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</si>
  <si>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</si>
  <si>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</si>
  <si>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</si>
  <si>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</si>
  <si>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</si>
  <si>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</si>
  <si>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</si>
  <si>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</si>
  <si>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</si>
  <si>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</si>
  <si>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</si>
  <si>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</si>
  <si>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</si>
  <si>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</si>
  <si>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</si>
  <si>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</si>
  <si>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</si>
  <si>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</si>
  <si>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</si>
  <si>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</si>
  <si>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</si>
  <si>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</si>
  <si>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</si>
  <si>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</si>
  <si>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</si>
  <si>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</si>
  <si>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</si>
  <si>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</si>
  <si>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</si>
  <si>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</si>
  <si>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</si>
  <si>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</si>
  <si>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</si>
  <si>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</si>
  <si>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</si>
  <si>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</si>
  <si>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</si>
  <si>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</si>
  <si>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</si>
  <si>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</si>
  <si>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</si>
  <si>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</si>
  <si>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</si>
  <si>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</si>
  <si>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</si>
  <si>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</si>
  <si>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</si>
  <si>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</si>
  <si>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</si>
  <si>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</si>
  <si>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</si>
  <si>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</si>
  <si>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</si>
  <si>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</si>
  <si>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</si>
  <si>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</si>
  <si>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</si>
  <si>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</si>
  <si>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</si>
  <si>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</si>
  <si>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</si>
  <si>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</si>
  <si>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</si>
  <si>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</si>
  <si>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</si>
  <si>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</si>
  <si>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</si>
  <si>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</si>
  <si>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</si>
  <si>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</si>
  <si>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</si>
  <si>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</si>
  <si>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</si>
  <si>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</si>
  <si>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</si>
  <si>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</si>
  <si>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</si>
  <si>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</si>
  <si>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</si>
  <si>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</si>
  <si>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</si>
  <si>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</si>
  <si>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</si>
  <si>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</si>
  <si>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</si>
  <si>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</si>
  <si>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</si>
  <si>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</si>
  <si>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</si>
  <si>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</si>
  <si>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</si>
  <si>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</si>
  <si>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</si>
  <si>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</si>
  <si>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</si>
  <si>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</si>
  <si>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</si>
  <si>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</si>
  <si>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</si>
  <si>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</si>
  <si>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</si>
  <si>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</si>
  <si>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</si>
  <si>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</si>
  <si>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</si>
  <si>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</si>
  <si>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</si>
  <si>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</si>
  <si>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</si>
  <si>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</si>
  <si>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</si>
  <si>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</si>
  <si>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</si>
  <si>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</si>
  <si>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</si>
  <si>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</si>
  <si>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</si>
  <si>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</si>
  <si>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</si>
  <si>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</si>
  <si>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</si>
  <si>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</si>
  <si>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</si>
  <si>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</si>
  <si>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</si>
  <si>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</si>
  <si>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</si>
  <si>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</si>
  <si>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</si>
  <si>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</si>
  <si>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</si>
  <si>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</si>
  <si>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</si>
  <si>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</si>
  <si>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</si>
  <si>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</si>
  <si>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</si>
  <si>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</si>
  <si>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</si>
  <si>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</si>
  <si>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</si>
  <si>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</si>
  <si>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</si>
  <si>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</si>
  <si>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</si>
  <si>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</si>
  <si>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</si>
  <si>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</si>
  <si>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</si>
  <si>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</si>
  <si>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</si>
  <si>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</si>
  <si>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</si>
  <si>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</si>
  <si>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</si>
  <si>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</si>
  <si>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</si>
  <si>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</si>
  <si>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</si>
  <si>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</si>
  <si>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</si>
  <si>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</si>
  <si>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</si>
  <si>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</si>
  <si>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</si>
  <si>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</si>
  <si>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</si>
  <si>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</si>
  <si>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</si>
  <si>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</si>
  <si>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</si>
  <si>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</si>
  <si>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</si>
  <si>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</si>
  <si>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</si>
  <si>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</si>
  <si>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</si>
  <si>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</si>
  <si>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</si>
  <si>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</si>
  <si>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</si>
  <si>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</si>
  <si>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</si>
  <si>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</si>
  <si>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</si>
  <si>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</si>
  <si>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</si>
  <si>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</si>
  <si>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</si>
  <si>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</si>
  <si>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</si>
  <si>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</si>
  <si>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</si>
  <si>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</si>
  <si>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</si>
  <si>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</si>
  <si>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</si>
  <si>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</si>
  <si>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</si>
  <si>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</si>
  <si>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</si>
  <si>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</si>
  <si>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</si>
  <si>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</si>
  <si>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</si>
  <si>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</si>
  <si>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</si>
  <si>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</si>
  <si>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</si>
  <si>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</si>
  <si>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</si>
  <si>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</si>
  <si>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</si>
  <si>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</si>
  <si>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</si>
  <si>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</si>
  <si>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</si>
  <si>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</si>
  <si>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</si>
  <si>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</si>
  <si>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</si>
  <si>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</si>
  <si>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</si>
  <si>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</si>
  <si>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</si>
  <si>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</si>
  <si>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</si>
  <si>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</si>
  <si>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</si>
  <si>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</si>
  <si>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</si>
  <si>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</si>
  <si>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</si>
  <si>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</si>
  <si>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</si>
  <si>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</si>
  <si>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</si>
  <si>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</si>
  <si>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</si>
  <si>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</si>
  <si>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</si>
  <si>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</si>
  <si>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</si>
  <si>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</si>
  <si>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</si>
  <si>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</si>
  <si>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</si>
  <si>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</si>
  <si>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</si>
  <si>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</si>
  <si>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</si>
  <si>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</si>
  <si>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</si>
  <si>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</si>
  <si>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</si>
  <si>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</si>
  <si>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</si>
  <si>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</si>
  <si>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</si>
  <si>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</si>
  <si>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</si>
  <si>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</si>
  <si>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</si>
  <si>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</si>
  <si>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</si>
  <si>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</si>
  <si>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</si>
  <si>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</si>
  <si>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</si>
  <si>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</si>
  <si>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</si>
  <si>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</si>
  <si>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</si>
  <si>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</si>
  <si>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</si>
  <si>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</si>
  <si>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</si>
  <si>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</si>
  <si>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</si>
  <si>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</si>
  <si>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</si>
  <si>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</si>
  <si>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</si>
  <si>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</si>
  <si>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</si>
  <si>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</si>
  <si>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</si>
  <si>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</si>
  <si>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</si>
  <si>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</si>
  <si>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</si>
  <si>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</si>
  <si>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</si>
  <si>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</si>
  <si>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</si>
  <si>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</si>
  <si>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</si>
  <si>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</si>
  <si>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</si>
  <si>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</si>
  <si>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</si>
  <si>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</si>
  <si>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</si>
  <si>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</si>
  <si>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</si>
  <si>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</si>
  <si>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</si>
  <si>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</si>
  <si>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</si>
  <si>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</si>
  <si>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</si>
  <si>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</si>
  <si>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</si>
  <si>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</si>
  <si>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</si>
  <si>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</si>
  <si>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</si>
  <si>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</si>
  <si>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</si>
  <si>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</si>
  <si>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</si>
  <si>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</si>
  <si>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</si>
  <si>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</si>
  <si>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</si>
  <si>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</si>
  <si>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</si>
  <si>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</si>
  <si>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</si>
  <si>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</si>
  <si>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</si>
  <si>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</si>
  <si>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</si>
  <si>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</si>
  <si>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</si>
  <si>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</si>
  <si>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</si>
  <si>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</si>
  <si>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</si>
  <si>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</si>
  <si>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</si>
  <si>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</si>
  <si>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</si>
  <si>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</si>
  <si>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</si>
  <si>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</si>
  <si>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</si>
  <si>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</si>
  <si>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</si>
  <si>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</si>
  <si>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</si>
  <si>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</si>
  <si>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</si>
  <si>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</si>
  <si>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</si>
  <si>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</si>
  <si>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</si>
  <si>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</si>
  <si>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</si>
  <si>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</si>
  <si>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</si>
  <si>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</si>
  <si>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</si>
  <si>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</si>
  <si>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</si>
  <si>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</si>
  <si>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</si>
  <si>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</si>
  <si>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</si>
  <si>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</si>
  <si>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</si>
  <si>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</si>
  <si>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</si>
  <si>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</si>
  <si>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</si>
  <si>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</si>
  <si>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</si>
  <si>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</si>
  <si>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</si>
  <si>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</si>
  <si>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</si>
  <si>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</si>
  <si>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</si>
  <si>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</si>
  <si>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</si>
  <si>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</si>
  <si>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</si>
  <si>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</si>
  <si>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</si>
  <si>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</si>
  <si>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</si>
  <si>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</si>
  <si>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</si>
  <si>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</si>
  <si>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</si>
  <si>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</si>
  <si>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</si>
  <si>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</si>
  <si>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</si>
  <si>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</si>
  <si>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</si>
  <si>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</si>
  <si>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</si>
  <si>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</si>
  <si>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</si>
  <si>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</si>
  <si>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</si>
  <si>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</si>
  <si>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</si>
  <si>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</si>
  <si>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</si>
  <si>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</si>
  <si>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</si>
  <si>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</si>
  <si>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</si>
  <si>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</si>
  <si>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</si>
  <si>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</si>
  <si>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</si>
  <si>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</si>
  <si>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</si>
  <si>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</si>
  <si>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</si>
  <si>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</si>
  <si>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</si>
  <si>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</si>
  <si>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</si>
  <si>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</si>
  <si>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</si>
  <si>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</si>
  <si>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</si>
  <si>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</si>
  <si>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</si>
  <si>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</si>
  <si>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</si>
  <si>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</si>
  <si>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</si>
  <si>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</si>
  <si>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</si>
  <si>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</si>
  <si>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</si>
  <si>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</si>
  <si>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</si>
  <si>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</si>
  <si>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</si>
  <si>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</si>
  <si>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</si>
  <si>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</si>
  <si>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</si>
  <si>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</si>
  <si>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</si>
  <si>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</si>
  <si>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</si>
  <si>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</si>
  <si>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</si>
  <si>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</si>
  <si>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</si>
  <si>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</si>
  <si>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</si>
  <si>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</si>
  <si>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</si>
  <si>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</si>
  <si>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</si>
  <si>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</si>
  <si>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</si>
  <si>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</si>
  <si>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</si>
  <si>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</si>
  <si>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</si>
  <si>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</si>
  <si>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</si>
  <si>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</si>
  <si>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</si>
  <si>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</si>
  <si>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</si>
  <si>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</si>
  <si>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</si>
  <si>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</si>
  <si>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</si>
  <si>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</si>
  <si>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</si>
  <si>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</si>
  <si>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</si>
  <si>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</si>
  <si>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</si>
  <si>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</si>
  <si>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</si>
  <si>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</si>
  <si>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</si>
  <si>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</si>
  <si>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</si>
  <si>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</si>
  <si>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</si>
  <si>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</si>
  <si>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</si>
  <si>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</si>
  <si>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</si>
  <si>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</si>
  <si>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</si>
  <si>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</si>
  <si>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</si>
  <si>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</si>
  <si>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</si>
  <si>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</si>
  <si>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</si>
  <si>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</si>
  <si>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</si>
  <si>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</si>
  <si>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</si>
  <si>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</si>
  <si>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</si>
  <si>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</si>
  <si>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</si>
  <si>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</si>
  <si>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</si>
  <si>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</si>
  <si>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</si>
  <si>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</si>
  <si>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</si>
  <si>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</si>
  <si>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</si>
  <si>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</si>
  <si>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</si>
  <si>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</si>
  <si>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</si>
  <si>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</si>
  <si>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</si>
  <si>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</si>
  <si>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</si>
  <si>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</si>
  <si>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</si>
  <si>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</si>
  <si>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</si>
  <si>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</si>
  <si>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</si>
  <si>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</si>
  <si>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</si>
  <si>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</si>
  <si>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</si>
  <si>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</si>
  <si>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</si>
  <si>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</si>
  <si>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</si>
  <si>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</si>
  <si>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</si>
  <si>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</si>
  <si>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</si>
  <si>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</si>
  <si>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</si>
  <si>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</si>
  <si>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</si>
  <si>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</si>
  <si>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</si>
  <si>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</si>
  <si>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</si>
  <si>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</si>
  <si>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</si>
  <si>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</si>
  <si>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</si>
  <si>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</si>
  <si>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</si>
  <si>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</si>
  <si>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</si>
  <si>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</si>
  <si>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</si>
  <si>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</si>
  <si>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</si>
  <si>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</si>
  <si>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</si>
  <si>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</si>
  <si>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</si>
  <si>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</si>
  <si>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</si>
  <si>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</si>
  <si>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</si>
  <si>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</si>
  <si>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</si>
  <si>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</si>
  <si>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</si>
  <si>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</si>
  <si>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</si>
  <si>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</si>
  <si>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</si>
  <si>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</si>
  <si>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</si>
  <si>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</si>
  <si>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</si>
  <si>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</si>
  <si>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</si>
  <si>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</si>
  <si>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</si>
  <si>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</si>
  <si>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</si>
  <si>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</si>
  <si>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</si>
  <si>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</si>
  <si>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</si>
  <si>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</si>
  <si>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</si>
  <si>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</si>
  <si>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</si>
  <si>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</si>
  <si>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</si>
  <si>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</si>
  <si>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</si>
  <si>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</si>
  <si>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</si>
  <si>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</si>
  <si>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</si>
  <si>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</si>
  <si>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</si>
  <si>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</si>
  <si>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</si>
  <si>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</si>
  <si>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</si>
  <si>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</si>
  <si>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</si>
  <si>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</si>
  <si>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</si>
  <si>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</si>
  <si>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</si>
  <si>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</si>
  <si>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</si>
  <si>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</si>
  <si>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</si>
  <si>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</si>
  <si>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</si>
  <si>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</si>
  <si>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</si>
  <si>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</si>
  <si>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</si>
  <si>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</si>
  <si>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</si>
  <si>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</si>
  <si>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</si>
  <si>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</si>
  <si>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</si>
  <si>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</si>
  <si>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</si>
  <si>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</si>
  <si>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</si>
  <si>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</si>
  <si>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</si>
  <si>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</si>
  <si>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</si>
  <si>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</si>
  <si>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</si>
  <si>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</si>
  <si>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</si>
  <si>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</si>
  <si>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</si>
  <si>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</si>
  <si>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</si>
  <si>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</si>
  <si>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</si>
  <si>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</si>
  <si>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</si>
  <si>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</si>
  <si>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</si>
  <si>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</si>
  <si>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</si>
  <si>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</si>
  <si>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</si>
  <si>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</si>
  <si>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</si>
  <si>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</si>
  <si>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</si>
  <si>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</si>
  <si>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</si>
  <si>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</si>
  <si>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</si>
  <si>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</si>
  <si>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</si>
  <si>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</si>
  <si>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</si>
  <si>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</si>
  <si>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</si>
  <si>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</si>
  <si>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</si>
  <si>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</si>
  <si>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</si>
  <si>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</si>
  <si>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</si>
  <si>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</si>
  <si>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</si>
  <si>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</si>
  <si>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</si>
  <si>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</si>
  <si>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</si>
  <si>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</si>
  <si>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</si>
  <si>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</si>
  <si>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</si>
  <si>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</si>
  <si>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</si>
  <si>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</si>
  <si>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</si>
  <si>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</si>
  <si>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</si>
  <si>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</si>
  <si>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</si>
  <si>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</si>
  <si>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</si>
  <si>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</si>
  <si>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</si>
  <si>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</si>
  <si>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</si>
  <si>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</si>
  <si>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</si>
  <si>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</si>
  <si>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</si>
  <si>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</si>
  <si>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</si>
  <si>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</si>
  <si>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</si>
  <si>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</si>
  <si>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</si>
  <si>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</si>
  <si>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</si>
  <si>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</si>
  <si>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</si>
  <si>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</si>
  <si>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</si>
  <si>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</si>
  <si>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</si>
  <si>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</si>
  <si>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</si>
  <si>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</si>
  <si>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</si>
  <si>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</si>
  <si>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</si>
  <si>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</si>
  <si>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</si>
  <si>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</si>
  <si>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</si>
  <si>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</si>
  <si>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</si>
  <si>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</si>
  <si>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</si>
  <si>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</si>
  <si>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</si>
  <si>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</si>
  <si>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</si>
  <si>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</si>
  <si>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</si>
  <si>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</si>
  <si>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</si>
  <si>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</si>
  <si>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</si>
  <si>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</si>
  <si>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</si>
  <si>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</si>
  <si>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</si>
  <si>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</si>
  <si>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</si>
  <si>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</si>
  <si>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</si>
  <si>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</si>
  <si>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</si>
  <si>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</si>
  <si>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</si>
  <si>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</si>
  <si>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</si>
  <si>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</si>
  <si>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</si>
  <si>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</si>
  <si>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</si>
  <si>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</si>
  <si>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</si>
  <si>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</si>
  <si>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</si>
  <si>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</si>
  <si>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</si>
  <si>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</si>
  <si>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</si>
  <si>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</si>
  <si>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</si>
  <si>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</si>
  <si>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</si>
  <si>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</si>
  <si>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</si>
  <si>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</si>
  <si>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</si>
  <si>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</si>
  <si>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</si>
  <si>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</si>
  <si>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</si>
  <si>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</si>
  <si>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</si>
  <si>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</si>
  <si>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</si>
  <si>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</si>
  <si>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</si>
  <si>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</si>
  <si>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</si>
  <si>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</si>
  <si>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</si>
  <si>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</si>
  <si>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</si>
  <si>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</si>
  <si>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</si>
  <si>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</si>
  <si>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</si>
  <si>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</si>
  <si>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</si>
  <si>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</si>
  <si>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</si>
  <si>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</si>
  <si>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</si>
  <si>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</si>
  <si>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</si>
  <si>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</si>
  <si>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</si>
  <si>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</si>
  <si>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</si>
  <si>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</si>
  <si>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</si>
  <si>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</si>
  <si>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</si>
  <si>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</si>
  <si>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</si>
  <si>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</si>
  <si>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</si>
  <si>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</si>
  <si>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</si>
  <si>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</si>
  <si>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</si>
  <si>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</si>
  <si>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</si>
  <si>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</si>
  <si>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</si>
  <si>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</si>
  <si>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</si>
  <si>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</si>
  <si>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</si>
  <si>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</si>
  <si>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</si>
  <si>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</si>
  <si>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</si>
  <si>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</si>
  <si>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</si>
  <si>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</si>
  <si>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</si>
  <si>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</si>
  <si>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</si>
  <si>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</si>
  <si>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</si>
  <si>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</si>
  <si>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</si>
  <si>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</si>
  <si>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</si>
  <si>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</si>
  <si>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</si>
  <si>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</si>
  <si>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</si>
  <si>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</si>
  <si>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</si>
  <si>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</si>
  <si>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</si>
  <si>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</si>
  <si>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</si>
  <si>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</si>
  <si>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</si>
  <si>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</si>
  <si>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</si>
  <si>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</si>
  <si>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</si>
  <si>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</si>
  <si>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</si>
  <si>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</si>
  <si>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</si>
  <si>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</si>
  <si>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</si>
  <si>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</si>
  <si>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</si>
  <si>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</si>
  <si>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</si>
  <si>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</si>
  <si>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</si>
  <si>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</si>
  <si>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</si>
  <si>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</si>
  <si>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</si>
  <si>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</si>
  <si>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</si>
  <si>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</si>
  <si>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</si>
  <si>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</si>
  <si>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</si>
  <si>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</si>
  <si>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</si>
  <si>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</si>
  <si>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</si>
  <si>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</si>
  <si>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</si>
  <si>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</si>
  <si>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</si>
  <si>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</si>
  <si>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</si>
  <si>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</si>
  <si>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</si>
  <si>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</si>
  <si>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</si>
  <si>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</si>
  <si>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</si>
  <si>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</si>
  <si>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</si>
  <si>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</si>
  <si>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</si>
  <si>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</si>
  <si>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</si>
  <si>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</si>
  <si>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</si>
  <si>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</si>
  <si>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</si>
  <si>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</si>
  <si>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</si>
  <si>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</si>
  <si>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</si>
  <si>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</si>
  <si>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</si>
  <si>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</si>
  <si>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</si>
  <si>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</si>
  <si>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</si>
  <si>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</si>
  <si>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</si>
  <si>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</si>
  <si>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</si>
  <si>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</si>
  <si>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</si>
  <si>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</si>
  <si>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</si>
  <si>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</si>
  <si>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</si>
  <si>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</si>
  <si>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</si>
  <si>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</si>
  <si>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</si>
  <si>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</si>
  <si>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</si>
  <si>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</si>
  <si>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</si>
  <si>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</si>
  <si>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</si>
  <si>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</si>
  <si>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</si>
  <si>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</si>
  <si>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</si>
  <si>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</si>
  <si>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</si>
  <si>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</si>
  <si>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</si>
  <si>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</si>
  <si>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</si>
  <si>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</si>
  <si>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</si>
  <si>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</si>
  <si>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</si>
  <si>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</si>
  <si>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</si>
  <si>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</si>
  <si>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</si>
  <si>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</si>
  <si>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</si>
  <si>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</si>
  <si>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</si>
  <si>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</si>
  <si>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</si>
  <si>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</si>
  <si>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</si>
  <si>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</si>
  <si>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</si>
  <si>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</si>
  <si>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</si>
  <si>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</si>
  <si>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</si>
  <si>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</si>
  <si>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</si>
  <si>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</si>
  <si>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</si>
  <si>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</si>
  <si>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</si>
  <si>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</si>
  <si>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</si>
  <si>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</si>
  <si>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</si>
  <si>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</si>
  <si>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</si>
  <si>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</si>
  <si>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</si>
  <si>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</si>
  <si>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</si>
  <si>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</si>
  <si>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</si>
  <si>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</si>
  <si>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</si>
  <si>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</si>
  <si>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</si>
  <si>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</si>
  <si>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</si>
  <si>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</si>
  <si>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</si>
  <si>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</si>
  <si>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</si>
  <si>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</si>
  <si>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</si>
  <si>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</si>
  <si>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</si>
  <si>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</si>
  <si>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</si>
  <si>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</si>
  <si>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</si>
  <si>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</si>
  <si>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</si>
  <si>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</si>
  <si>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</si>
  <si>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</si>
  <si>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</si>
  <si>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</si>
  <si>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</si>
  <si>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</si>
  <si>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</si>
  <si>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</si>
  <si>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</si>
  <si>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</si>
  <si>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</si>
  <si>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</si>
  <si>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</si>
  <si>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</si>
  <si>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</si>
  <si>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</si>
  <si>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</si>
  <si>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</si>
  <si>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</si>
  <si>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</si>
  <si>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</si>
  <si>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</si>
  <si>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</si>
  <si>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</si>
  <si>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</si>
  <si>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</si>
  <si>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</si>
  <si>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</si>
  <si>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</si>
  <si>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</si>
  <si>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</si>
  <si>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</si>
  <si>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</si>
  <si>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</si>
  <si>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</si>
  <si>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</si>
  <si>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</si>
  <si>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</si>
  <si>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</si>
  <si>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</si>
  <si>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</si>
  <si>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</si>
  <si>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</si>
  <si>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</si>
  <si>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</si>
  <si>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</si>
  <si>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</si>
  <si>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</si>
  <si>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</si>
  <si>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</si>
  <si>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</si>
  <si>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</si>
  <si>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</si>
  <si>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</si>
  <si>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</si>
  <si>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</si>
  <si>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</si>
  <si>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</si>
  <si>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</si>
  <si>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</si>
  <si>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</si>
  <si>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</si>
  <si>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</si>
  <si>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</si>
  <si>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</si>
  <si>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</si>
  <si>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</si>
  <si>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</si>
  <si>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</si>
  <si>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</si>
  <si>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</si>
  <si>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</si>
  <si>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</si>
  <si>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</si>
  <si>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</si>
  <si>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</si>
  <si>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</si>
  <si>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</si>
  <si>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</si>
  <si>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</si>
  <si>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</si>
  <si>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</si>
  <si>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</si>
  <si>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</si>
  <si>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</si>
  <si>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</si>
  <si>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</si>
  <si>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</si>
  <si>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</si>
  <si>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</si>
  <si>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</si>
  <si>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</si>
  <si>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</si>
  <si>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</si>
  <si>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</si>
  <si>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</si>
  <si>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</si>
  <si>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</si>
  <si>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</si>
  <si>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</si>
  <si>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</si>
  <si>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</si>
  <si>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</si>
  <si>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</si>
  <si>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</si>
  <si>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</si>
  <si>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</si>
  <si>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</si>
  <si>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</si>
  <si>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</si>
  <si>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</si>
  <si>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</si>
  <si>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</si>
  <si>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</si>
  <si>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</si>
  <si>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</si>
  <si>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</si>
  <si>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</si>
  <si>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</si>
  <si>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</si>
  <si>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</si>
  <si>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</si>
  <si>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</si>
  <si>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</si>
  <si>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</si>
  <si>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</si>
  <si>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</si>
  <si>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</si>
  <si>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</si>
  <si>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</si>
  <si>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</si>
  <si>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</si>
  <si>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</si>
  <si>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</si>
  <si>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</si>
  <si>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</si>
  <si>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</si>
  <si>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</si>
  <si>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</si>
  <si>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</si>
  <si>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</si>
  <si>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</si>
  <si>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</si>
  <si>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</si>
  <si>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</si>
  <si>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</si>
  <si>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</si>
  <si>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</si>
  <si>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</si>
  <si>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</si>
  <si>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</si>
  <si>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</si>
  <si>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</si>
  <si>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</si>
  <si>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</si>
  <si>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</si>
  <si>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</si>
  <si>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</si>
  <si>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</si>
  <si>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</si>
  <si>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</si>
  <si>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</si>
  <si>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</si>
  <si>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</si>
  <si>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</si>
  <si>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</si>
  <si>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</si>
  <si>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</si>
  <si>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</si>
  <si>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</si>
  <si>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</si>
  <si>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</si>
  <si>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</si>
  <si>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</si>
  <si>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</si>
  <si>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</si>
  <si>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</si>
  <si>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</si>
  <si>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</si>
  <si>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</si>
  <si>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</si>
  <si>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</si>
  <si>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</si>
  <si>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</si>
  <si>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</si>
  <si>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</si>
  <si>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</si>
  <si>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</si>
  <si>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</si>
  <si>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</si>
  <si>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</si>
  <si>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</si>
  <si>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</si>
  <si>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</si>
  <si>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</si>
  <si>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</si>
  <si>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</si>
  <si>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</si>
  <si>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</si>
  <si>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</si>
  <si>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</si>
  <si>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</si>
  <si>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</si>
  <si>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</si>
  <si>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</si>
  <si>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</si>
  <si>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</si>
  <si>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</si>
  <si>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</si>
  <si>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</si>
  <si>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</si>
  <si>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</si>
  <si>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</si>
  <si>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</si>
  <si>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</si>
  <si>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</si>
  <si>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</si>
  <si>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</si>
  <si>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</si>
  <si>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</si>
  <si>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</si>
  <si>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</si>
  <si>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</si>
  <si>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</si>
  <si>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</si>
  <si>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</si>
  <si>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</si>
  <si>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</si>
  <si>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</si>
  <si>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</si>
  <si>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</si>
  <si>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</si>
  <si>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</si>
  <si>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</si>
  <si>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</si>
  <si>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</si>
  <si>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</si>
  <si>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</si>
  <si>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</si>
  <si>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</si>
  <si>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</si>
  <si>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</si>
  <si>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</si>
  <si>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</si>
  <si>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</si>
  <si>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</si>
  <si>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</si>
  <si>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</si>
  <si>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</si>
  <si>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</si>
  <si>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</si>
  <si>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</si>
  <si>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</si>
  <si>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</si>
  <si>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</si>
  <si>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</si>
  <si>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</si>
  <si>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</si>
  <si>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</si>
  <si>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</si>
  <si>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</si>
  <si>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</si>
  <si>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</si>
  <si>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</si>
  <si>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</si>
  <si>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</si>
  <si>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</si>
  <si>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</si>
  <si>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</si>
  <si>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</si>
  <si>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</si>
  <si>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</si>
  <si>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</si>
  <si>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</si>
  <si>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</si>
  <si>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</si>
  <si>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</si>
  <si>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</si>
  <si>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</si>
  <si>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</si>
  <si>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</si>
  <si>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</si>
  <si>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</si>
  <si>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</si>
  <si>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</si>
  <si>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</si>
  <si>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</si>
  <si>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</si>
  <si>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</si>
  <si>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</si>
  <si>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</si>
  <si>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</si>
  <si>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</si>
  <si>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</si>
  <si>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</si>
  <si>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</si>
  <si>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</si>
  <si>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</si>
  <si>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</si>
  <si>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</si>
  <si>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</si>
  <si>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</si>
  <si>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</si>
  <si>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</si>
  <si>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</si>
  <si>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</si>
  <si>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</si>
  <si>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</si>
  <si>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</si>
  <si>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</si>
  <si>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</si>
  <si>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</si>
  <si>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</si>
  <si>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</si>
  <si>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</si>
  <si>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</si>
  <si>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</si>
  <si>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</si>
  <si>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</si>
  <si>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</si>
  <si>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</si>
  <si>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</si>
  <si>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</si>
  <si>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</si>
  <si>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</si>
  <si>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</si>
  <si>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</si>
  <si>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</si>
  <si>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</si>
  <si>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</si>
  <si>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</si>
  <si>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</si>
  <si>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</si>
  <si>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</si>
  <si>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</si>
  <si>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</si>
  <si>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</si>
  <si>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</si>
  <si>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</si>
  <si>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</si>
  <si>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</si>
  <si>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</si>
  <si>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</si>
  <si>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</si>
  <si>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</si>
  <si>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</si>
  <si>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</si>
  <si>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</si>
  <si>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</si>
  <si>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</si>
  <si>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</si>
  <si>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</si>
  <si>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</si>
  <si>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</si>
  <si>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</si>
  <si>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</si>
  <si>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</si>
  <si>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</si>
  <si>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</si>
  <si>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</si>
  <si>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</si>
  <si>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</si>
  <si>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</si>
  <si>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</si>
  <si>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</si>
  <si>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</si>
  <si>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</si>
  <si>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</si>
  <si>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</si>
  <si>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</si>
  <si>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</si>
  <si>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</si>
  <si>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</si>
  <si>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</si>
  <si>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</si>
  <si>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</si>
  <si>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</si>
  <si>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</si>
  <si>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</si>
  <si>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</si>
  <si>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</si>
  <si>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</si>
  <si>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</si>
  <si>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</si>
  <si>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</si>
  <si>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</si>
  <si>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</si>
  <si>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</si>
  <si>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</si>
  <si>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</si>
  <si>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</si>
  <si>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</si>
  <si>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</si>
  <si>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</si>
  <si>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</si>
  <si>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</si>
  <si>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</si>
  <si>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</si>
  <si>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</si>
  <si>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</si>
  <si>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</si>
  <si>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</si>
  <si>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</si>
  <si>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</si>
  <si>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</si>
  <si>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</si>
  <si>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</si>
  <si>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</si>
  <si>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</si>
  <si>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</si>
  <si>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</si>
  <si>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</si>
  <si>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</si>
  <si>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</si>
  <si>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</si>
  <si>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</si>
  <si>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</si>
  <si>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</si>
  <si>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</si>
  <si>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</si>
  <si>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</si>
  <si>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</si>
  <si>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</si>
  <si>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</si>
  <si>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</si>
  <si>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</si>
  <si>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</si>
  <si>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</si>
  <si>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</si>
  <si>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</si>
  <si>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</si>
  <si>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</si>
  <si>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</si>
  <si>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</si>
  <si>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</si>
  <si>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</si>
  <si>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</si>
  <si>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</si>
  <si>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</si>
  <si>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</si>
  <si>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</si>
  <si>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</si>
  <si>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</si>
  <si>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</si>
  <si>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</si>
  <si>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</si>
  <si>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</si>
  <si>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</si>
  <si>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</si>
  <si>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</si>
  <si>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</si>
  <si>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</si>
  <si>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</si>
  <si>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</si>
  <si>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</si>
  <si>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</si>
  <si>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</si>
  <si>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</si>
  <si>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</si>
  <si>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</si>
  <si>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</si>
  <si>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</si>
  <si>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</si>
  <si>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</si>
  <si>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</si>
  <si>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</si>
  <si>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</si>
  <si>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</si>
  <si>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</si>
  <si>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</si>
  <si>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</si>
  <si>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</si>
  <si>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</si>
  <si>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</si>
  <si>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</si>
  <si>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</si>
  <si>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</si>
  <si>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</si>
  <si>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</si>
  <si>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</si>
  <si>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</si>
  <si>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</si>
  <si>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</si>
  <si>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</si>
  <si>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</si>
  <si>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</si>
  <si>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</si>
  <si>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</si>
  <si>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</si>
  <si>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</si>
  <si>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</si>
  <si>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</si>
  <si>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</si>
  <si>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</si>
  <si>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</si>
  <si>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</si>
  <si>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</si>
  <si>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</si>
  <si>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</si>
  <si>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</si>
  <si>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</si>
  <si>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</si>
  <si>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</si>
  <si>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</si>
  <si>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</si>
  <si>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</si>
  <si>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</si>
  <si>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</si>
  <si>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</si>
  <si>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</si>
  <si>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</si>
  <si>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</si>
  <si>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</si>
  <si>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</si>
  <si>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</si>
  <si>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</si>
  <si>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</si>
  <si>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</si>
  <si>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</si>
  <si>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</si>
  <si>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</si>
  <si>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</si>
  <si>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</si>
  <si>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</si>
  <si>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</si>
  <si>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</si>
  <si>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</si>
  <si>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</si>
  <si>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</si>
  <si>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</si>
  <si>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</si>
  <si>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</si>
  <si>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</si>
  <si>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</si>
  <si>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</si>
  <si>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</si>
  <si>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</si>
  <si>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</si>
  <si>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</si>
  <si>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</si>
  <si>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</si>
  <si>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</si>
  <si>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</si>
  <si>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</si>
  <si>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</si>
  <si>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</si>
  <si>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</si>
  <si>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</si>
  <si>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</si>
  <si>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</si>
  <si>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</si>
  <si>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</si>
  <si>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</si>
  <si>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</si>
  <si>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</si>
  <si>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</si>
  <si>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</si>
  <si>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</si>
  <si>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</si>
  <si>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</si>
  <si>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</si>
  <si>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</si>
  <si>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</si>
  <si>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</si>
  <si>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</si>
  <si>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</si>
  <si>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</si>
  <si>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</si>
  <si>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</si>
  <si>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</si>
  <si>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</si>
  <si>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</si>
  <si>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</si>
  <si>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</si>
  <si>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</si>
  <si>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</si>
  <si>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</si>
  <si>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</si>
  <si>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</si>
  <si>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</si>
  <si>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</si>
  <si>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</si>
  <si>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</si>
  <si>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</si>
  <si>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</si>
  <si>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</si>
  <si>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</si>
  <si>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</si>
  <si>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</si>
  <si>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</si>
  <si>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</si>
  <si>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</si>
  <si>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</si>
  <si>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</si>
  <si>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</si>
  <si>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</si>
  <si>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</si>
  <si>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</si>
  <si>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</si>
  <si>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</si>
  <si>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</si>
  <si>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</si>
  <si>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</si>
  <si>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</si>
  <si>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</si>
  <si>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</si>
  <si>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</si>
  <si>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</si>
  <si>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</si>
  <si>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</si>
  <si>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</si>
  <si>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</si>
  <si>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</si>
  <si>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</si>
  <si>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</si>
  <si>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</si>
  <si>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</si>
  <si>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</si>
  <si>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</si>
  <si>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</si>
  <si>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</si>
  <si>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</si>
  <si>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</si>
  <si>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</si>
  <si>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</si>
  <si>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</si>
  <si>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</si>
  <si>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</si>
  <si>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</si>
  <si>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</si>
  <si>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</si>
  <si>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</si>
  <si>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</si>
  <si>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</si>
  <si>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</si>
  <si>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</si>
  <si>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</si>
  <si>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</si>
  <si>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</si>
  <si>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</si>
  <si>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</si>
  <si>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</si>
  <si>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</si>
  <si>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</si>
  <si>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</si>
  <si>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</si>
  <si>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</si>
  <si>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</si>
  <si>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</si>
  <si>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</si>
  <si>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</si>
  <si>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</si>
  <si>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</si>
  <si>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</si>
  <si>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</si>
  <si>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</si>
  <si>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</si>
  <si>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</si>
  <si>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</si>
  <si>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</si>
  <si>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</si>
  <si>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</si>
  <si>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</si>
  <si>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</si>
  <si>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</si>
  <si>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</si>
  <si>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</si>
  <si>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</si>
  <si>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</si>
  <si>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</si>
  <si>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</si>
  <si>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</si>
  <si>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</si>
  <si>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</si>
  <si>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</si>
  <si>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</si>
  <si>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</si>
  <si>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</si>
  <si>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</si>
  <si>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</si>
  <si>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</si>
  <si>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</si>
  <si>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</si>
  <si>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</si>
  <si>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</si>
  <si>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</si>
  <si>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</si>
  <si>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</si>
  <si>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</si>
  <si>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</si>
  <si>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</si>
  <si>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</si>
  <si>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</si>
  <si>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</si>
  <si>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</si>
  <si>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</si>
  <si>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</si>
  <si>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</si>
  <si>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</si>
  <si>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</si>
  <si>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</si>
  <si>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</si>
  <si>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</si>
  <si>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</si>
  <si>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</si>
  <si>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</si>
  <si>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</si>
  <si>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</si>
  <si>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</si>
  <si>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</si>
  <si>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</si>
  <si>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</si>
  <si>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</si>
  <si>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</si>
  <si>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</si>
  <si>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</si>
  <si>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</si>
  <si>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</si>
  <si>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</si>
  <si>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</si>
  <si>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</si>
  <si>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</si>
  <si>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</si>
  <si>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</si>
  <si>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</si>
  <si>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</si>
  <si>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</si>
  <si>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</si>
  <si>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</si>
  <si>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</si>
  <si>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</si>
  <si>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</si>
  <si>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</si>
  <si>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</si>
  <si>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</si>
  <si>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</si>
  <si>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</si>
  <si>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</si>
  <si>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</si>
  <si>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</si>
  <si>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</si>
  <si>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</si>
  <si>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</si>
  <si>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</si>
  <si>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</si>
  <si>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</si>
  <si>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</si>
  <si>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</si>
  <si>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</si>
  <si>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</si>
  <si>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</si>
  <si>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</si>
  <si>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</si>
  <si>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</si>
  <si>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</si>
  <si>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</si>
  <si>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</si>
  <si>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</si>
  <si>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</si>
  <si>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</si>
  <si>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</si>
  <si>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</si>
  <si>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</si>
  <si>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</si>
  <si>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</si>
  <si>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</si>
  <si>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</si>
  <si>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</si>
  <si>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</si>
  <si>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</si>
  <si>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</si>
  <si>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</si>
  <si>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</si>
  <si>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</si>
  <si>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</si>
  <si>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</si>
  <si>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</si>
  <si>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</si>
  <si>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</si>
  <si>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</si>
  <si>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</si>
  <si>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</si>
  <si>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</si>
  <si>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</si>
  <si>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</si>
  <si>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</si>
  <si>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</si>
  <si>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</si>
  <si>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</si>
  <si>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</si>
  <si>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</si>
  <si>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</si>
  <si>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</si>
  <si>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</si>
  <si>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</si>
  <si>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</si>
  <si>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</si>
  <si>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</si>
  <si>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</si>
  <si>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</si>
  <si>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</si>
  <si>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</si>
  <si>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</si>
  <si>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</si>
  <si>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</si>
  <si>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</si>
  <si>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</si>
  <si>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</si>
  <si>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</si>
  <si>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</si>
  <si>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</si>
  <si>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</si>
  <si>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</si>
  <si>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</si>
  <si>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</si>
  <si>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</si>
  <si>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</si>
  <si>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</si>
  <si>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</si>
  <si>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</si>
  <si>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</si>
  <si>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</si>
  <si>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</si>
  <si>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</si>
  <si>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</si>
  <si>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</si>
  <si>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</si>
  <si>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</si>
  <si>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</si>
  <si>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</si>
  <si>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</si>
  <si>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</si>
  <si>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</si>
  <si>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</si>
  <si>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</si>
  <si>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</si>
  <si>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</si>
  <si>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</si>
  <si>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</si>
  <si>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</si>
  <si>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</si>
  <si>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</si>
  <si>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</si>
  <si>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</si>
  <si>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</si>
  <si>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</si>
  <si>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</si>
  <si>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</si>
  <si>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</si>
  <si>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</si>
  <si>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</si>
  <si>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</si>
  <si>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</si>
  <si>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</si>
  <si>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</si>
  <si>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</si>
  <si>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</si>
  <si>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</si>
  <si>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</si>
  <si>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</si>
  <si>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</si>
  <si>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</si>
  <si>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</si>
  <si>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</si>
  <si>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</si>
  <si>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</si>
  <si>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</si>
  <si>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</si>
  <si>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</si>
  <si>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</si>
  <si>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</si>
  <si>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</si>
  <si>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</si>
  <si>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</si>
  <si>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</si>
  <si>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</si>
  <si>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</si>
  <si>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</si>
  <si>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</si>
  <si>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</si>
  <si>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</si>
  <si>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</si>
  <si>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</si>
  <si>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</si>
  <si>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</si>
  <si>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</si>
  <si>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</si>
  <si>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</si>
  <si>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</si>
  <si>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</si>
  <si>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</si>
  <si>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</si>
  <si>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</si>
  <si>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</si>
  <si>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</si>
  <si>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</si>
  <si>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</si>
  <si>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</si>
  <si>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</si>
  <si>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</si>
  <si>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</si>
  <si>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</si>
  <si>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</si>
  <si>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</si>
  <si>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</si>
  <si>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</si>
  <si>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</si>
  <si>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</si>
  <si>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</si>
  <si>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</si>
  <si>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</si>
  <si>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</si>
  <si>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</si>
  <si>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</si>
  <si>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</si>
  <si>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</si>
  <si>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</si>
  <si>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</si>
  <si>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</si>
  <si>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</si>
  <si>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</si>
  <si>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</si>
  <si>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</si>
  <si>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</si>
  <si>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</si>
  <si>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</si>
  <si>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</si>
  <si>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</si>
  <si>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</si>
  <si>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</si>
  <si>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</si>
  <si>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</si>
  <si>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</si>
  <si>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</si>
  <si>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</si>
  <si>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</si>
  <si>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</si>
  <si>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</si>
  <si>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</si>
  <si>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</si>
  <si>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</si>
  <si>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</si>
  <si>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</si>
  <si>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</si>
  <si>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</si>
  <si>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</si>
  <si>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</si>
  <si>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</si>
  <si>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</si>
  <si>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</si>
  <si>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</si>
  <si>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</si>
  <si>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</si>
  <si>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</si>
  <si>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</si>
  <si>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</si>
  <si>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</si>
  <si>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</si>
  <si>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</si>
  <si>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</si>
  <si>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</si>
  <si>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</si>
  <si>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</si>
  <si>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</si>
  <si>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</si>
  <si>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</si>
  <si>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</si>
  <si>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</si>
  <si>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</si>
  <si>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</si>
  <si>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</si>
  <si>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</si>
  <si>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</si>
  <si>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</si>
  <si>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</si>
  <si>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</si>
  <si>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</si>
  <si>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</si>
  <si>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</si>
  <si>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</si>
  <si>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</si>
  <si>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</si>
  <si>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</si>
  <si>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</si>
  <si>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</si>
  <si>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</si>
  <si>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</si>
  <si>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</si>
  <si>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</si>
  <si>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</si>
  <si>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</si>
  <si>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</si>
  <si>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</si>
  <si>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</si>
  <si>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</si>
  <si>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</si>
  <si>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</si>
  <si>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</si>
  <si>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</si>
  <si>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</si>
  <si>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</si>
  <si>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</si>
  <si>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</si>
  <si>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</si>
  <si>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</si>
  <si>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</si>
  <si>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</si>
  <si>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</si>
  <si>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</si>
  <si>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</si>
  <si>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</si>
  <si>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</si>
  <si>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</si>
  <si>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</si>
  <si>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</si>
  <si>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</si>
  <si>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</si>
  <si>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</si>
  <si>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</si>
  <si>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</si>
  <si>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</si>
  <si>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</si>
  <si>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</si>
  <si>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</si>
  <si>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</si>
  <si>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</si>
  <si>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</si>
  <si>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</si>
  <si>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</si>
  <si>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</si>
  <si>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</si>
  <si>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</si>
  <si>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</si>
  <si>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</si>
  <si>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</si>
  <si>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</si>
  <si>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</si>
  <si>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</si>
  <si>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</si>
  <si>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</si>
  <si>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</si>
  <si>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</si>
  <si>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</si>
  <si>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</si>
  <si>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</si>
  <si>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</si>
  <si>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</si>
  <si>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</si>
  <si>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</si>
  <si>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</si>
  <si>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</si>
  <si>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</si>
  <si>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</si>
  <si>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</si>
  <si>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</si>
  <si>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</si>
  <si>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</si>
  <si>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</si>
  <si>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</si>
  <si>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</si>
  <si>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</si>
  <si>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</si>
  <si>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</si>
  <si>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</si>
  <si>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</si>
  <si>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</si>
  <si>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</si>
  <si>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</si>
  <si>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</si>
  <si>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</si>
  <si>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</si>
  <si>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</si>
  <si>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</si>
  <si>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</si>
  <si>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</si>
  <si>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</si>
  <si>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</si>
  <si>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</si>
  <si>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</si>
  <si>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</si>
  <si>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</si>
  <si>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</si>
  <si>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</si>
  <si>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</si>
  <si>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</si>
  <si>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</si>
  <si>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</si>
  <si>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</si>
  <si>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</si>
  <si>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</si>
  <si>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</si>
  <si>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</si>
  <si>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</si>
  <si>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</si>
  <si>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</si>
  <si>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</si>
  <si>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</si>
  <si>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</si>
  <si>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</si>
  <si>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</si>
  <si>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</si>
  <si>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</si>
  <si>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</si>
  <si>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</si>
  <si>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</si>
  <si>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</si>
  <si>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</si>
  <si>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</si>
  <si>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</si>
  <si>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</si>
  <si>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</si>
  <si>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</si>
  <si>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</si>
  <si>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</si>
  <si>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</si>
  <si>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</si>
  <si>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</si>
  <si>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</si>
  <si>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</si>
  <si>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</si>
  <si>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</si>
  <si>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</si>
  <si>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</si>
  <si>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</si>
  <si>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</si>
  <si>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</si>
  <si>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</si>
  <si>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</si>
  <si>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</si>
  <si>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</si>
  <si>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</si>
  <si>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</si>
  <si>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</si>
  <si>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</si>
  <si>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</si>
  <si>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</si>
  <si>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</si>
  <si>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</si>
  <si>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</si>
  <si>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</si>
  <si>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</si>
  <si>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</si>
  <si>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</si>
  <si>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</si>
  <si>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</si>
  <si>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</si>
  <si>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</si>
  <si>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</si>
  <si>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</si>
  <si>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</si>
  <si>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</si>
  <si>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</si>
  <si>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</si>
  <si>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</si>
  <si>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</si>
  <si>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</si>
  <si>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</si>
  <si>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</si>
  <si>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</si>
  <si>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</si>
  <si>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</si>
  <si>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</si>
  <si>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</si>
  <si>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</si>
  <si>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</si>
  <si>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</si>
  <si>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</si>
  <si>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</si>
  <si>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</si>
  <si>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</si>
  <si>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</si>
  <si>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</si>
  <si>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</si>
  <si>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</si>
  <si>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</si>
  <si>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</si>
  <si>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</si>
  <si>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</si>
  <si>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</si>
  <si>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</si>
  <si>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</si>
  <si>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</si>
  <si>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</si>
  <si>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</si>
  <si>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</si>
  <si>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</si>
  <si>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</si>
  <si>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</si>
  <si>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</si>
  <si>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</si>
  <si>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</si>
  <si>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</si>
  <si>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</si>
  <si>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</si>
  <si>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</si>
  <si>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</si>
  <si>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</si>
  <si>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</si>
  <si>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</si>
  <si>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</si>
  <si>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</si>
  <si>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</si>
  <si>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</si>
  <si>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</si>
  <si>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</si>
  <si>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</si>
  <si>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</si>
  <si>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</si>
  <si>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</si>
  <si>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</si>
  <si>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</si>
  <si>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</si>
  <si>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</si>
  <si>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</si>
  <si>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</si>
  <si>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</si>
  <si>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</si>
  <si>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</si>
  <si>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</si>
  <si>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</si>
  <si>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</si>
  <si>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</si>
  <si>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</si>
  <si>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</si>
  <si>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</si>
  <si>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</si>
  <si>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</si>
  <si>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</si>
  <si>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</si>
  <si>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</si>
  <si>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</si>
  <si>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</si>
  <si>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</si>
  <si>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</si>
  <si>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</si>
  <si>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</si>
  <si>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</si>
  <si>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</si>
  <si>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</si>
  <si>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</si>
  <si>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</si>
  <si>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</si>
  <si>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</si>
  <si>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</si>
  <si>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</si>
  <si>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</si>
  <si>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</si>
  <si>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</si>
  <si>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</si>
  <si>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</si>
  <si>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</si>
  <si>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</si>
  <si>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</si>
  <si>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</si>
  <si>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</si>
  <si>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</si>
  <si>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</si>
  <si>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</si>
  <si>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</si>
  <si>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</si>
  <si>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</si>
  <si>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</si>
  <si>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</si>
  <si>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</si>
  <si>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</si>
  <si>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</si>
  <si>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</si>
  <si>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</si>
  <si>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</si>
  <si>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</si>
  <si>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</si>
  <si>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</si>
  <si>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</si>
  <si>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</si>
  <si>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</si>
  <si>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</si>
  <si>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</si>
  <si>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</si>
  <si>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</si>
  <si>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</si>
  <si>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</si>
  <si>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</si>
  <si>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</si>
  <si>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</si>
  <si>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</si>
  <si>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</si>
  <si>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</si>
  <si>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</si>
  <si>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</si>
  <si>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</si>
  <si>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</si>
  <si>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</si>
  <si>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</si>
  <si>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</si>
  <si>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</si>
  <si>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</si>
  <si>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</si>
  <si>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</si>
  <si>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</si>
  <si>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</si>
  <si>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</si>
  <si>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</si>
  <si>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</si>
  <si>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</si>
  <si>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</si>
  <si>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</si>
  <si>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</si>
  <si>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</si>
  <si>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</si>
  <si>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</si>
  <si>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</si>
  <si>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</si>
  <si>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</si>
  <si>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</si>
  <si>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</si>
  <si>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</si>
  <si>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</si>
  <si>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</si>
  <si>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</si>
  <si>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</si>
  <si>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</si>
  <si>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</si>
  <si>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</si>
  <si>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</si>
  <si>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</si>
  <si>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</si>
  <si>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</si>
  <si>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</si>
  <si>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</si>
  <si>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</si>
  <si>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</si>
  <si>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</si>
  <si>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</si>
  <si>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</si>
  <si>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</si>
  <si>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</si>
  <si>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</si>
  <si>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</si>
  <si>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</si>
  <si>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</si>
  <si>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</si>
  <si>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</si>
  <si>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</si>
  <si>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</si>
  <si>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</si>
  <si>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</si>
  <si>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</si>
  <si>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</si>
  <si>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</si>
  <si>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</si>
  <si>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</si>
  <si>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</si>
  <si>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</si>
  <si>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</si>
  <si>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</si>
  <si>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</si>
  <si>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</si>
  <si>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</si>
  <si>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</si>
  <si>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</si>
  <si>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</si>
  <si>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</si>
  <si>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</si>
  <si>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</si>
  <si>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</si>
  <si>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</si>
  <si>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</si>
  <si>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</si>
  <si>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</si>
  <si>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</si>
  <si>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</si>
  <si>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</si>
  <si>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</si>
  <si>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</si>
  <si>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</si>
  <si>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</si>
  <si>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</si>
  <si>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</si>
  <si>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</si>
  <si>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</si>
  <si>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</si>
  <si>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</si>
  <si>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</si>
  <si>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</si>
  <si>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</si>
  <si>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</si>
  <si>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</si>
  <si>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</si>
  <si>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</si>
  <si>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</si>
  <si>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</si>
  <si>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</si>
  <si>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</si>
  <si>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</si>
  <si>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</si>
  <si>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</si>
  <si>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</si>
  <si>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</si>
  <si>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</si>
  <si>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</si>
  <si>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</si>
  <si>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</si>
  <si>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</si>
  <si>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</si>
  <si>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</si>
  <si>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</si>
  <si>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</si>
  <si>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</si>
  <si>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</si>
  <si>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</si>
  <si>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</si>
  <si>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</si>
  <si>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</si>
  <si>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</si>
  <si>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</si>
  <si>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</si>
  <si>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</si>
  <si>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</si>
  <si>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</si>
  <si>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</si>
  <si>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</si>
  <si>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</si>
  <si>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</si>
  <si>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</si>
  <si>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</si>
  <si>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</si>
  <si>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</si>
  <si>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</si>
  <si>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</si>
  <si>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</si>
  <si>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</si>
  <si>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</si>
  <si>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</si>
  <si>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</si>
  <si>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</si>
  <si>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</si>
  <si>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</si>
  <si>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</si>
  <si>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</si>
  <si>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</si>
  <si>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</si>
  <si>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</si>
  <si>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</si>
  <si>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</si>
  <si>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</si>
  <si>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</si>
  <si>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</si>
  <si>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</si>
  <si>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</si>
  <si>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</si>
  <si>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</si>
  <si>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</si>
  <si>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</si>
  <si>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</si>
  <si>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</si>
  <si>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</si>
  <si>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</si>
  <si>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</si>
  <si>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</si>
  <si>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</si>
  <si>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</si>
  <si>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</si>
  <si>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</si>
  <si>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</si>
  <si>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</si>
  <si>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</si>
  <si>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</si>
  <si>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</si>
  <si>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</si>
  <si>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</si>
  <si>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</si>
  <si>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</si>
  <si>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</si>
  <si>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</si>
  <si>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</si>
  <si>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</si>
  <si>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</si>
  <si>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</si>
  <si>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</si>
  <si>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</si>
  <si>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</si>
  <si>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</si>
  <si>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</si>
  <si>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</si>
  <si>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</si>
  <si>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</si>
  <si>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</si>
  <si>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</si>
  <si>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</si>
  <si>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</si>
  <si>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</si>
  <si>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</si>
  <si>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</si>
  <si>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</si>
  <si>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</si>
  <si>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</si>
  <si>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</si>
  <si>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</si>
  <si>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</si>
  <si>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</si>
  <si>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</si>
  <si>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</si>
  <si>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</si>
  <si>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</si>
  <si>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</si>
  <si>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</si>
  <si>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</si>
  <si>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</si>
  <si>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</si>
  <si>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</si>
  <si>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</si>
  <si>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</si>
  <si>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</si>
  <si>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</si>
  <si>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</si>
  <si>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</si>
  <si>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</si>
  <si>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</si>
  <si>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</si>
  <si>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</si>
  <si>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</si>
  <si>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</si>
  <si>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</si>
  <si>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</si>
  <si>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</si>
  <si>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</si>
  <si>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</si>
  <si>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</si>
  <si>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</si>
  <si>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</si>
  <si>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</si>
  <si>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</si>
  <si>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</si>
  <si>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</si>
  <si>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</si>
  <si>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</si>
  <si>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</si>
  <si>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</si>
  <si>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</si>
  <si>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</si>
  <si>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</si>
  <si>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</si>
  <si>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</si>
  <si>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</si>
  <si>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</si>
  <si>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</si>
  <si>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</si>
  <si>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</si>
  <si>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</si>
  <si>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</si>
  <si>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</si>
  <si>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</si>
  <si>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</si>
  <si>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</si>
  <si>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</si>
  <si>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</si>
  <si>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</si>
  <si>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</si>
  <si>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</si>
  <si>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</si>
  <si>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</si>
  <si>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</si>
  <si>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</si>
  <si>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</si>
  <si>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</si>
  <si>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</si>
  <si>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</si>
  <si>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</si>
  <si>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</si>
  <si>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</si>
  <si>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</si>
  <si>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</si>
  <si>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</si>
  <si>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</si>
  <si>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</si>
  <si>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</si>
  <si>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</si>
  <si>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</si>
  <si>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</si>
  <si>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</si>
  <si>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</si>
  <si>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</si>
  <si>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</si>
  <si>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</si>
  <si>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</si>
  <si>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</si>
  <si>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</si>
  <si>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</si>
  <si>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</si>
  <si>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</si>
  <si>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</si>
  <si>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</si>
  <si>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</si>
  <si>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</si>
  <si>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</si>
  <si>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</si>
  <si>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</si>
  <si>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</si>
  <si>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</si>
  <si>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</si>
  <si>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</si>
  <si>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</si>
  <si>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</si>
  <si>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</si>
  <si>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</si>
  <si>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</si>
  <si>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</si>
  <si>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</si>
  <si>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</si>
  <si>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</si>
  <si>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</si>
  <si>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</si>
  <si>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</si>
  <si>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</si>
  <si>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</si>
  <si>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</si>
  <si>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</si>
  <si>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</si>
  <si>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</si>
  <si>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</si>
  <si>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</si>
  <si>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</si>
  <si>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</si>
  <si>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</si>
  <si>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</si>
  <si>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</si>
  <si>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</si>
  <si>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</si>
  <si>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</si>
  <si>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</si>
  <si>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</si>
  <si>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</si>
  <si>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</si>
  <si>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</si>
  <si>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</si>
  <si>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</si>
  <si>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</si>
  <si>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</si>
  <si>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</si>
  <si>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</si>
  <si>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</si>
  <si>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</si>
  <si>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</si>
  <si>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</si>
  <si>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</si>
  <si>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</si>
  <si>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</si>
  <si>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</si>
  <si>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</si>
  <si>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</si>
  <si>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</si>
  <si>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</si>
  <si>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</si>
  <si>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</si>
  <si>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</si>
  <si>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</si>
  <si>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</si>
  <si>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</si>
  <si>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</si>
  <si>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</si>
  <si>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</si>
  <si>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</si>
  <si>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</si>
  <si>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</si>
  <si>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</si>
  <si>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</si>
  <si>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</si>
  <si>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</si>
  <si>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</si>
  <si>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</si>
  <si>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</si>
  <si>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</si>
  <si>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</si>
  <si>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</si>
  <si>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</si>
  <si>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</si>
  <si>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</si>
  <si>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</si>
  <si>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</si>
  <si>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</si>
  <si>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</si>
  <si>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</si>
  <si>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</si>
  <si>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</si>
  <si>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</si>
  <si>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</si>
  <si>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</si>
  <si>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</si>
  <si>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</si>
  <si>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</si>
  <si>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</si>
  <si>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</si>
  <si>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</si>
  <si>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</si>
  <si>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</si>
  <si>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</si>
  <si>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</si>
  <si>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</si>
  <si>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</si>
  <si>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</si>
  <si>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</si>
  <si>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</si>
  <si>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</si>
  <si>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</si>
  <si>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</si>
  <si>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</si>
  <si>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</si>
  <si>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</si>
  <si>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</si>
  <si>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</si>
  <si>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</si>
  <si>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</si>
  <si>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</si>
  <si>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</si>
  <si>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</si>
  <si>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</si>
  <si>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</si>
  <si>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</si>
  <si>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</si>
  <si>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</si>
  <si>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</si>
  <si>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</si>
  <si>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</si>
  <si>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</si>
  <si>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</si>
  <si>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</si>
  <si>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</si>
  <si>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</si>
  <si>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</si>
  <si>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</si>
  <si>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</si>
  <si>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</si>
  <si>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</si>
  <si>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</si>
  <si>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</si>
  <si>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</si>
  <si>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</si>
  <si>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</si>
  <si>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</si>
  <si>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</si>
  <si>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</si>
  <si>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</si>
  <si>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</si>
  <si>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</si>
  <si>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</si>
  <si>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</si>
  <si>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</si>
  <si>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</si>
  <si>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</si>
  <si>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</si>
  <si>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</si>
  <si>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</si>
  <si>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</si>
  <si>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</si>
  <si>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</si>
  <si>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</si>
  <si>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</si>
  <si>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</si>
  <si>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</si>
  <si>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</si>
  <si>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</si>
  <si>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</si>
  <si>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</si>
  <si>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</si>
  <si>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</si>
  <si>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</si>
  <si>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</si>
  <si>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</si>
  <si>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</si>
  <si>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</si>
  <si>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</si>
  <si>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</si>
  <si>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</si>
  <si>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</si>
  <si>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</si>
  <si>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</si>
  <si>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</si>
  <si>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</si>
  <si>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</si>
  <si>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</si>
  <si>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</si>
  <si>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</si>
  <si>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</si>
  <si>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</si>
  <si>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</si>
  <si>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</si>
  <si>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</si>
  <si>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</si>
  <si>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</si>
  <si>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</si>
  <si>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</si>
  <si>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</si>
  <si>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</si>
  <si>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</si>
  <si>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</si>
  <si>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</si>
  <si>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</si>
  <si>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</si>
  <si>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</si>
  <si>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</si>
  <si>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</si>
  <si>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</si>
  <si>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</si>
  <si>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</si>
  <si>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</si>
  <si>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</si>
  <si>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</si>
  <si>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</si>
  <si>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</si>
  <si>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</si>
  <si>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</si>
  <si>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</si>
  <si>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</si>
  <si>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</si>
  <si>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</si>
  <si>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</si>
  <si>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</si>
  <si>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</si>
  <si>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</si>
  <si>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</si>
  <si>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</si>
  <si>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</si>
  <si>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</si>
  <si>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</si>
  <si>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</si>
  <si>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</si>
  <si>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</si>
  <si>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</si>
  <si>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</si>
  <si>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</si>
  <si>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</si>
  <si>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</si>
  <si>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</si>
  <si>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</si>
  <si>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</si>
  <si>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</si>
  <si>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</si>
  <si>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</si>
  <si>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</si>
  <si>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</si>
  <si>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</si>
  <si>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</si>
  <si>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</si>
  <si>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</si>
  <si>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</si>
  <si>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</si>
  <si>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</si>
  <si>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</si>
  <si>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</si>
  <si>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</si>
  <si>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</si>
  <si>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</si>
  <si>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</si>
  <si>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</si>
  <si>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</si>
  <si>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</si>
  <si>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</si>
  <si>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</si>
  <si>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</si>
  <si>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</si>
  <si>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</si>
  <si>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</si>
  <si>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</si>
  <si>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</si>
  <si>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</si>
  <si>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</si>
  <si>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</si>
  <si>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</si>
  <si>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</si>
  <si>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</si>
  <si>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</si>
  <si>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</si>
  <si>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</si>
  <si>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</si>
  <si>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</si>
  <si>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</si>
  <si>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</si>
  <si>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</si>
  <si>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</si>
  <si>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</si>
  <si>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</si>
  <si>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</si>
  <si>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</si>
  <si>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</si>
  <si>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</si>
  <si>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</si>
  <si>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</si>
  <si>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</si>
  <si>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</si>
  <si>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</si>
  <si>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</si>
  <si>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</si>
  <si>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</si>
  <si>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</si>
  <si>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</si>
  <si>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</si>
  <si>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</si>
  <si>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</si>
  <si>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</si>
  <si>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</si>
  <si>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</si>
  <si>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</si>
  <si>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</si>
  <si>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</si>
  <si>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</si>
  <si>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</si>
  <si>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</si>
  <si>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</si>
  <si>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</si>
  <si>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</si>
  <si>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</si>
  <si>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</si>
  <si>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</si>
  <si>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</si>
  <si>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</si>
  <si>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</si>
  <si>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</si>
  <si>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</si>
  <si>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</si>
  <si>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</si>
  <si>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</si>
  <si>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</si>
  <si>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</si>
  <si>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</si>
  <si>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</si>
  <si>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</si>
  <si>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</si>
  <si>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</si>
  <si>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</si>
  <si>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</si>
  <si>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</si>
  <si>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</si>
  <si>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</si>
  <si>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</si>
  <si>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</si>
  <si>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</si>
  <si>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</si>
  <si>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</si>
  <si>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</si>
  <si>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</si>
  <si>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</si>
  <si>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</si>
  <si>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</si>
  <si>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</si>
  <si>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</si>
  <si>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</si>
  <si>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</si>
  <si>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</si>
  <si>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</si>
  <si>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</si>
  <si>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</si>
  <si>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</si>
  <si>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</si>
  <si>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</si>
  <si>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</si>
  <si>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</si>
  <si>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</si>
  <si>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</si>
  <si>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</si>
  <si>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</si>
  <si>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</si>
  <si>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</si>
  <si>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</si>
  <si>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</si>
  <si>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</si>
  <si>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</si>
  <si>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</si>
  <si>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</si>
  <si>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</si>
  <si>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</si>
  <si>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</si>
  <si>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</si>
  <si>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</si>
  <si>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</si>
  <si>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</si>
  <si>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</si>
  <si>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</si>
  <si>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</si>
  <si>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</si>
  <si>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</si>
  <si>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</si>
  <si>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</si>
  <si>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</si>
  <si>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</si>
  <si>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</si>
  <si>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</si>
  <si>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</si>
  <si>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</si>
  <si>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</si>
  <si>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</si>
  <si>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</si>
  <si>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</si>
  <si>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</si>
  <si>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</si>
  <si>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</si>
  <si>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</si>
  <si>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</si>
  <si>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</si>
  <si>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</si>
  <si>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</si>
  <si>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</si>
  <si>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</si>
  <si>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</si>
  <si>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</si>
  <si>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</si>
  <si>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</si>
  <si>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</si>
  <si>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</si>
  <si>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</si>
  <si>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</si>
  <si>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</si>
  <si>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</si>
  <si>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</si>
  <si>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</si>
  <si>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</si>
  <si>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</si>
  <si>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</si>
  <si>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</si>
  <si>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</si>
  <si>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</si>
  <si>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</si>
  <si>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</si>
  <si>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</si>
  <si>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</si>
  <si>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</si>
  <si>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</si>
  <si>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</si>
  <si>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</si>
  <si>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</si>
  <si>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</si>
  <si>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</si>
  <si>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</si>
  <si>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</si>
  <si>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</si>
  <si>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</si>
  <si>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</si>
  <si>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</si>
  <si>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</si>
  <si>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</si>
  <si>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</si>
  <si>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</si>
  <si>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</si>
  <si>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</si>
  <si>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</si>
  <si>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</si>
  <si>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</si>
  <si>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</si>
  <si>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</si>
  <si>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</si>
  <si>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</si>
  <si>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</si>
  <si>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</si>
  <si>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</si>
  <si>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</si>
  <si>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</si>
  <si>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</si>
  <si>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</si>
  <si>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</si>
  <si>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</si>
  <si>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</si>
  <si>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</si>
  <si>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</si>
  <si>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</si>
  <si>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</si>
  <si>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</si>
  <si>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</si>
  <si>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</si>
  <si>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</si>
  <si>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</si>
  <si>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</si>
  <si>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</si>
  <si>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</si>
  <si>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</si>
  <si>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</si>
  <si>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</si>
  <si>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</si>
  <si>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</si>
  <si>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</si>
  <si>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</si>
  <si>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</si>
  <si>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</si>
  <si>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</si>
  <si>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</si>
  <si>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</si>
  <si>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</si>
  <si>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</si>
  <si>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</si>
  <si>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</si>
  <si>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</si>
  <si>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</si>
  <si>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</si>
  <si>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</si>
  <si>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</si>
  <si>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</si>
  <si>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</si>
  <si>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</si>
  <si>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</si>
  <si>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</si>
  <si>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</si>
  <si>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</si>
  <si>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</si>
  <si>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</si>
  <si>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</si>
  <si>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</si>
  <si>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</si>
  <si>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</si>
  <si>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</si>
  <si>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</si>
  <si>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</si>
  <si>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</si>
  <si>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</si>
  <si>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</si>
  <si>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</si>
  <si>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</si>
  <si>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</si>
  <si>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</si>
  <si>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</si>
  <si>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</si>
  <si>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</si>
  <si>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</si>
  <si>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</si>
  <si>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</si>
  <si>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</si>
  <si>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</si>
  <si>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</si>
  <si>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</si>
  <si>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</si>
  <si>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</si>
  <si>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</si>
  <si>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</si>
  <si>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</si>
  <si>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</si>
  <si>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</si>
  <si>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</si>
  <si>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</si>
  <si>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</si>
  <si>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</si>
  <si>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</si>
  <si>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</si>
  <si>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</si>
  <si>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</si>
  <si>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</si>
  <si>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</si>
  <si>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</si>
  <si>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</si>
  <si>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</si>
  <si>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</si>
  <si>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</si>
  <si>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</si>
  <si>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</si>
  <si>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</si>
  <si>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</si>
  <si>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</si>
  <si>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</si>
  <si>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</si>
  <si>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</si>
  <si>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</si>
  <si>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</si>
  <si>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</si>
  <si>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</si>
  <si>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</si>
  <si>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</si>
  <si>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</si>
  <si>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</si>
  <si>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</si>
  <si>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</si>
  <si>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</si>
  <si>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</si>
  <si>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</si>
  <si>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</si>
  <si>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</si>
  <si>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</si>
  <si>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</si>
  <si>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</si>
  <si>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</si>
  <si>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</si>
  <si>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</si>
  <si>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</si>
  <si>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</si>
  <si>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</si>
  <si>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</si>
  <si>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</si>
  <si>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</si>
  <si>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</si>
  <si>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</si>
  <si>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</si>
  <si>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</si>
  <si>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</si>
  <si>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</si>
  <si>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</si>
  <si>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</si>
  <si>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</si>
  <si>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</si>
  <si>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</si>
  <si>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</si>
  <si>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</si>
  <si>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</si>
  <si>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</si>
  <si>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</si>
  <si>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</si>
  <si>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</si>
  <si>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</si>
  <si>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</si>
  <si>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</si>
  <si>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</si>
  <si>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</si>
  <si>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</si>
  <si>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</si>
  <si>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</si>
  <si>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</si>
  <si>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</si>
  <si>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</si>
  <si>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</si>
  <si>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</si>
  <si>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</si>
  <si>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</si>
  <si>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</si>
  <si>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</si>
  <si>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</si>
  <si>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</si>
  <si>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</si>
  <si>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</si>
  <si>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</si>
  <si>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</si>
  <si>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</si>
  <si>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</si>
  <si>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</si>
  <si>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</si>
  <si>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</si>
  <si>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</si>
  <si>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</si>
  <si>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</si>
  <si>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</si>
  <si>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</si>
  <si>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</si>
  <si>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</si>
  <si>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</si>
  <si>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</si>
  <si>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</si>
  <si>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</si>
  <si>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</si>
  <si>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</si>
  <si>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</si>
  <si>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</si>
  <si>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</si>
  <si>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</si>
  <si>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</si>
  <si>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</si>
  <si>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</si>
  <si>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</si>
  <si>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</si>
  <si>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</si>
  <si>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</si>
  <si>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</si>
  <si>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</si>
  <si>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</si>
  <si>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</si>
  <si>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</si>
  <si>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</si>
  <si>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</si>
  <si>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</si>
  <si>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</si>
  <si>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</si>
  <si>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</si>
  <si>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</si>
  <si>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</si>
  <si>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</si>
  <si>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</si>
  <si>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</si>
  <si>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</si>
  <si>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</si>
  <si>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</si>
  <si>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</si>
  <si>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</si>
  <si>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</si>
  <si>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</si>
  <si>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</si>
  <si>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</si>
  <si>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</si>
  <si>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</si>
  <si>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</si>
  <si>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</si>
  <si>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</si>
  <si>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</si>
  <si>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</si>
  <si>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</si>
  <si>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</si>
  <si>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</si>
  <si>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</si>
  <si>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</si>
  <si>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</si>
  <si>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</si>
  <si>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</si>
  <si>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</si>
  <si>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</si>
  <si>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</si>
  <si>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</si>
  <si>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</si>
  <si>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</si>
  <si>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</si>
  <si>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</si>
  <si>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</si>
  <si>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</si>
  <si>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</si>
  <si>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</si>
  <si>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</si>
  <si>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</si>
  <si>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</si>
  <si>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</si>
  <si>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</si>
  <si>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</si>
  <si>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</si>
  <si>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</si>
  <si>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</si>
  <si>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</si>
  <si>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</si>
  <si>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</si>
  <si>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</si>
  <si>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</si>
  <si>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</si>
  <si>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</si>
  <si>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</si>
  <si>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</si>
  <si>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</si>
  <si>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</si>
  <si>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</si>
  <si>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</si>
  <si>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</si>
  <si>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</si>
  <si>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</si>
  <si>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</si>
  <si>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</si>
  <si>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</si>
  <si>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</si>
  <si>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</si>
  <si>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</si>
  <si>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</si>
  <si>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</si>
  <si>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</si>
  <si>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</si>
  <si>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</si>
  <si>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</si>
  <si>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</si>
  <si>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</si>
  <si>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</si>
  <si>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</si>
  <si>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</si>
  <si>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</si>
  <si>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</si>
  <si>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</si>
  <si>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</si>
  <si>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</si>
  <si>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</si>
  <si>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</si>
  <si>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</si>
  <si>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</si>
  <si>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</si>
  <si>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</si>
  <si>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</si>
  <si>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</si>
  <si>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</si>
  <si>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</si>
  <si>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</si>
  <si>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</si>
  <si>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</si>
  <si>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</si>
  <si>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</si>
  <si>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</si>
  <si>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</si>
  <si>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</si>
  <si>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</si>
  <si>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</si>
  <si>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</si>
  <si>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</si>
  <si>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</si>
  <si>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</si>
  <si>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</si>
  <si>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</si>
  <si>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</si>
  <si>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</si>
  <si>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</si>
  <si>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</si>
  <si>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</si>
  <si>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</si>
  <si>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</si>
  <si>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</si>
  <si>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</si>
  <si>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</si>
  <si>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</si>
  <si>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</si>
  <si>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</si>
  <si>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</si>
  <si>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</si>
  <si>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</si>
  <si>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</si>
  <si>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</si>
  <si>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</si>
  <si>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</si>
  <si>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</si>
  <si>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</si>
  <si>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</si>
  <si>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</si>
  <si>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</si>
  <si>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</si>
  <si>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</si>
  <si>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</si>
  <si>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</si>
  <si>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</si>
  <si>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</si>
  <si>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</si>
  <si>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</si>
  <si>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</si>
  <si>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</si>
  <si>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</si>
  <si>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</si>
  <si>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</si>
  <si>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</si>
  <si>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</si>
  <si>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</si>
  <si>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</si>
  <si>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</si>
  <si>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</si>
  <si>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</si>
  <si>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</si>
  <si>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</si>
  <si>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</si>
  <si>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</si>
  <si>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</si>
  <si>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</si>
  <si>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</si>
  <si>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</si>
  <si>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</si>
  <si>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</si>
  <si>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</si>
  <si>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</si>
  <si>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</si>
  <si>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</si>
  <si>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</si>
  <si>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</si>
  <si>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</si>
  <si>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</si>
  <si>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</si>
  <si>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</si>
  <si>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</si>
  <si>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</si>
  <si>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</si>
  <si>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</si>
  <si>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</si>
  <si>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</si>
  <si>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</si>
  <si>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</si>
  <si>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</si>
  <si>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</si>
  <si>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</si>
  <si>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</si>
  <si>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</si>
  <si>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</si>
  <si>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</si>
  <si>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</si>
  <si>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</si>
  <si>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</si>
  <si>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</si>
  <si>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</si>
  <si>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</si>
  <si>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</si>
  <si>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</si>
  <si>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</si>
  <si>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</si>
  <si>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</si>
  <si>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</si>
  <si>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</si>
  <si>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</si>
  <si>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</si>
  <si>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</si>
  <si>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</si>
  <si>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</si>
  <si>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</si>
  <si>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</si>
  <si>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</si>
  <si>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</si>
  <si>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</si>
  <si>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</si>
  <si>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</si>
  <si>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</si>
  <si>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</si>
  <si>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</si>
  <si>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</si>
  <si>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</si>
  <si>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</si>
  <si>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</si>
  <si>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</si>
  <si>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</si>
  <si>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</si>
  <si>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</si>
  <si>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</si>
  <si>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</si>
  <si>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</si>
  <si>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</si>
  <si>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</si>
  <si>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</si>
  <si>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</si>
  <si>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</si>
  <si>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</si>
  <si>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</si>
  <si>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</si>
  <si>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</si>
  <si>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</si>
  <si>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</si>
  <si>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</si>
  <si>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</si>
  <si>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</si>
  <si>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</si>
  <si>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</si>
  <si>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</si>
  <si>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</si>
  <si>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</si>
  <si>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</si>
  <si>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</si>
  <si>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</si>
  <si>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</si>
  <si>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</si>
  <si>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</si>
  <si>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</si>
  <si>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</si>
  <si>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</si>
  <si>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</si>
  <si>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</si>
  <si>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</si>
  <si>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</si>
  <si>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</si>
  <si>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</si>
  <si>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</si>
  <si>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</si>
  <si>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</si>
  <si>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</si>
  <si>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</si>
  <si>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</si>
  <si>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</si>
  <si>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</si>
  <si>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</si>
  <si>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</si>
  <si>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</si>
  <si>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</si>
  <si>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</si>
  <si>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</si>
  <si>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</si>
  <si>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</si>
  <si>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</si>
  <si>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</si>
  <si>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</si>
  <si>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</si>
  <si>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</si>
  <si>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</si>
  <si>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</si>
  <si>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</si>
  <si>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</si>
  <si>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</si>
  <si>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</si>
  <si>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</si>
  <si>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</si>
  <si>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</si>
  <si>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</si>
  <si>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</si>
  <si>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</si>
  <si>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</si>
  <si>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</si>
  <si>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</si>
  <si>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</si>
  <si>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</si>
  <si>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</si>
  <si>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</si>
  <si>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</si>
  <si>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</si>
  <si>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</si>
  <si>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</si>
  <si>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</si>
  <si>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</si>
  <si>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</si>
  <si>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</si>
  <si>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</si>
  <si>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</si>
  <si>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</si>
  <si>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</si>
  <si>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</si>
  <si>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</si>
  <si>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</si>
  <si>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</si>
  <si>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</si>
  <si>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</si>
  <si>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</si>
  <si>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</si>
  <si>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</si>
  <si>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</si>
  <si>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</si>
  <si>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</si>
  <si>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</si>
  <si>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</si>
  <si>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</si>
  <si>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</si>
  <si>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</si>
  <si>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</si>
  <si>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</si>
  <si>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</si>
  <si>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</si>
  <si>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</si>
  <si>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</si>
  <si>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</si>
  <si>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</si>
  <si>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</si>
  <si>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</si>
  <si>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</si>
  <si>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</si>
  <si>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</si>
  <si>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</si>
  <si>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</si>
  <si>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</si>
  <si>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</si>
  <si>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</si>
  <si>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</si>
  <si>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</si>
  <si>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</si>
  <si>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</si>
  <si>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</si>
  <si>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</si>
  <si>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</si>
  <si>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</si>
  <si>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</si>
  <si>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</si>
  <si>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</si>
  <si>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</si>
  <si>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</si>
  <si>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</si>
  <si>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</si>
  <si>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</si>
  <si>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</si>
  <si>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</si>
  <si>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</si>
  <si>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</si>
  <si>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</si>
  <si>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</si>
  <si>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</si>
  <si>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</si>
  <si>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</si>
  <si>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</si>
  <si>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</si>
  <si>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</si>
  <si>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</si>
  <si>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</si>
  <si>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</si>
  <si>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</si>
  <si>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</si>
  <si>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</si>
  <si>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</si>
  <si>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</si>
  <si>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</si>
  <si>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</si>
  <si>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</si>
  <si>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</si>
  <si>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</si>
  <si>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</si>
  <si>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</si>
  <si>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</si>
  <si>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</si>
  <si>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</si>
  <si>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</si>
  <si>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</si>
  <si>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</si>
  <si>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</si>
  <si>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</si>
  <si>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</si>
  <si>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</si>
  <si>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</si>
  <si>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</si>
  <si>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</si>
  <si>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</si>
  <si>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</si>
  <si>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</si>
  <si>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</si>
  <si>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</si>
  <si>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</si>
  <si>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</si>
  <si>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</si>
  <si>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</si>
  <si>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</si>
  <si>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</si>
  <si>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</si>
  <si>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</si>
  <si>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</si>
  <si>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</si>
  <si>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</si>
  <si>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</si>
  <si>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</si>
  <si>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</si>
  <si>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</si>
  <si>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</si>
  <si>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</si>
  <si>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</si>
  <si>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</si>
  <si>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</si>
  <si>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</si>
  <si>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</si>
  <si>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</si>
  <si>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</si>
  <si>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</si>
  <si>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</si>
  <si>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</si>
  <si>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</si>
  <si>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</si>
  <si>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</si>
  <si>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</si>
  <si>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</si>
  <si>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</si>
  <si>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</si>
  <si>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</si>
  <si>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</si>
  <si>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</si>
  <si>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</si>
  <si>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</si>
  <si>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</si>
  <si>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</si>
  <si>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</si>
  <si>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</si>
  <si>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</si>
  <si>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</si>
  <si>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</si>
  <si>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</si>
  <si>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</si>
  <si>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</si>
  <si>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</si>
  <si>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</si>
  <si>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</si>
  <si>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</si>
  <si>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</si>
  <si>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</si>
  <si>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</si>
  <si>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</si>
  <si>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</si>
  <si>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</si>
  <si>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</si>
  <si>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</si>
  <si>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</si>
  <si>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</si>
  <si>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</si>
  <si>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</si>
  <si>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</si>
  <si>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</si>
  <si>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</si>
  <si>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</si>
  <si>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</si>
  <si>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</si>
  <si>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</si>
  <si>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</si>
  <si>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</si>
  <si>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</si>
  <si>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</si>
  <si>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</si>
  <si>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</si>
  <si>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</si>
  <si>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</si>
  <si>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</si>
  <si>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</si>
  <si>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</si>
  <si>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</si>
  <si>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</si>
  <si>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</si>
  <si>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</si>
  <si>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</si>
  <si>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</si>
  <si>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</si>
  <si>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</si>
  <si>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</si>
  <si>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</si>
  <si>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</si>
  <si>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</si>
  <si>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</si>
  <si>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</si>
  <si>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</si>
  <si>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</si>
  <si>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</si>
  <si>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</si>
  <si>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</si>
  <si>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</si>
  <si>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</si>
  <si>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</si>
  <si>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</si>
  <si>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</si>
  <si>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</si>
  <si>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</si>
  <si>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</si>
  <si>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</si>
  <si>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</si>
  <si>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</si>
  <si>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</si>
  <si>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</si>
  <si>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</si>
  <si>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</si>
  <si>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</si>
  <si>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</si>
  <si>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</si>
  <si>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</si>
  <si>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</si>
  <si>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</si>
  <si>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</si>
  <si>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</si>
  <si>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</si>
  <si>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</si>
  <si>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</si>
  <si>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</si>
  <si>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</si>
  <si>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</si>
  <si>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</si>
  <si>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</si>
  <si>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</si>
  <si>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</si>
  <si>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</si>
  <si>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</si>
  <si>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</si>
  <si>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</si>
  <si>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</si>
  <si>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</si>
  <si>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</si>
  <si>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</si>
  <si>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</si>
  <si>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</si>
  <si>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</si>
  <si>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</si>
  <si>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</si>
  <si>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</si>
  <si>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</si>
  <si>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</si>
  <si>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</si>
  <si>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</si>
  <si>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</si>
  <si>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</si>
  <si>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</si>
  <si>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</si>
  <si>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</si>
  <si>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</si>
  <si>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</si>
  <si>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</si>
  <si>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</si>
  <si>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</si>
  <si>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</si>
  <si>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</si>
  <si>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</si>
  <si>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</si>
  <si>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</si>
  <si>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</si>
  <si>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</si>
  <si>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</si>
  <si>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</si>
  <si>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</si>
  <si>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</si>
  <si>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</si>
  <si>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</si>
  <si>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</si>
  <si>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</si>
  <si>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</si>
  <si>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</si>
  <si>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</si>
  <si>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</si>
  <si>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</si>
  <si>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</si>
  <si>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</si>
  <si>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</si>
  <si>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</si>
  <si>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</si>
  <si>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</si>
  <si>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</si>
  <si>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</si>
  <si>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</si>
  <si>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</si>
  <si>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</si>
  <si>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</si>
  <si>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</si>
  <si>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</si>
  <si>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</si>
  <si>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</si>
  <si>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</si>
  <si>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</si>
  <si>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</si>
  <si>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</si>
  <si>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</si>
  <si>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</si>
  <si>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</si>
  <si>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</si>
  <si>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</si>
  <si>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</si>
  <si>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</si>
  <si>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</si>
  <si>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</si>
  <si>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</si>
  <si>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</si>
  <si>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</si>
  <si>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</si>
  <si>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</si>
  <si>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</si>
  <si>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</si>
  <si>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</si>
  <si>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</si>
  <si>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</si>
  <si>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</si>
  <si>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</si>
  <si>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</si>
  <si>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</si>
  <si>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</si>
  <si>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</si>
  <si>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</si>
  <si>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</si>
  <si>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</si>
  <si>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</si>
  <si>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</si>
  <si>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</si>
  <si>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</si>
  <si>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</si>
  <si>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</si>
  <si>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</si>
  <si>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</si>
  <si>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</si>
  <si>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</si>
  <si>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</si>
  <si>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</si>
  <si>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</si>
  <si>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</si>
  <si>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</si>
  <si>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</si>
  <si>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</si>
  <si>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</si>
  <si>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</si>
  <si>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</si>
  <si>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</si>
  <si>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</si>
  <si>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</si>
  <si>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</si>
  <si>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</si>
  <si>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</si>
  <si>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</si>
  <si>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</si>
  <si>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</si>
  <si>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</si>
  <si>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</si>
  <si>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</si>
  <si>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</si>
  <si>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</si>
  <si>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</si>
  <si>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</si>
  <si>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</si>
  <si>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</si>
  <si>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</si>
  <si>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</si>
  <si>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</si>
  <si>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</si>
  <si>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</si>
  <si>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</si>
  <si>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</si>
  <si>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</si>
  <si>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</si>
  <si>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</si>
  <si>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</si>
  <si>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</si>
  <si>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</si>
  <si>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</si>
  <si>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</si>
  <si>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</si>
  <si>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</si>
  <si>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</si>
  <si>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</si>
  <si>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</si>
  <si>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</si>
  <si>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</si>
  <si>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</si>
  <si>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</si>
  <si>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</si>
  <si>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</si>
  <si>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</si>
  <si>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</si>
  <si>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</si>
  <si>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</si>
  <si>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</si>
  <si>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</si>
  <si>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</si>
  <si>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</si>
  <si>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</si>
  <si>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</si>
  <si>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</si>
  <si>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</si>
  <si>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</si>
  <si>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</si>
  <si>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</si>
  <si>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</si>
  <si>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</si>
  <si>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</si>
  <si>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</si>
  <si>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</si>
  <si>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</si>
  <si>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</si>
  <si>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</si>
  <si>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</si>
  <si>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</si>
  <si>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</si>
  <si>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</si>
  <si>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</si>
  <si>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</si>
  <si>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</si>
  <si>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</si>
  <si>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</si>
  <si>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</si>
  <si>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</si>
  <si>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</si>
  <si>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</si>
  <si>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</si>
  <si>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</si>
  <si>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</si>
  <si>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</si>
  <si>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</si>
  <si>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</si>
  <si>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</si>
  <si>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</si>
  <si>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</si>
  <si>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</si>
  <si>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</si>
  <si>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</si>
  <si>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</si>
  <si>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</si>
  <si>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</si>
  <si>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</si>
  <si>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</si>
  <si>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</si>
  <si>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</si>
  <si>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</si>
  <si>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</si>
  <si>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</si>
  <si>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</si>
  <si>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</si>
  <si>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</si>
  <si>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</si>
  <si>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</si>
  <si>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</si>
  <si>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</si>
  <si>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</si>
  <si>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</si>
  <si>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</si>
  <si>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</si>
  <si>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</si>
  <si>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</si>
  <si>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</si>
  <si>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</si>
  <si>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</si>
  <si>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</si>
  <si>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</si>
  <si>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</si>
  <si>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</si>
  <si>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</si>
  <si>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</si>
  <si>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</si>
  <si>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</si>
  <si>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</si>
  <si>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</si>
  <si>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</si>
  <si>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</si>
  <si>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</si>
  <si>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</si>
  <si>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</si>
  <si>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</si>
  <si>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</si>
  <si>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</si>
  <si>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</si>
  <si>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</si>
  <si>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</si>
  <si>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</si>
  <si>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</si>
  <si>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</si>
  <si>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</si>
  <si>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</si>
  <si>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</si>
  <si>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</si>
  <si>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</si>
  <si>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</si>
  <si>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</si>
  <si>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</si>
  <si>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</si>
  <si>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</si>
  <si>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</si>
  <si>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</si>
  <si>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</si>
  <si>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</si>
  <si>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</si>
  <si>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</si>
  <si>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</si>
  <si>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</si>
  <si>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</si>
  <si>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</si>
  <si>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</si>
  <si>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</si>
  <si>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</si>
  <si>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</si>
  <si>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</si>
  <si>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</si>
  <si>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</si>
  <si>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</si>
  <si>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</si>
  <si>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</si>
  <si>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</si>
  <si>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</si>
  <si>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</si>
  <si>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</si>
  <si>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</si>
  <si>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</si>
  <si>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</si>
  <si>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</si>
  <si>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</si>
  <si>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</si>
  <si>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</si>
  <si>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</si>
  <si>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</si>
  <si>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</si>
  <si>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</si>
  <si>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</si>
  <si>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</si>
  <si>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</si>
  <si>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</si>
  <si>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</si>
  <si>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</si>
  <si>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</si>
  <si>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</si>
  <si>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</si>
  <si>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</si>
  <si>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</si>
  <si>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</si>
  <si>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</si>
  <si>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</si>
  <si>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</si>
  <si>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</si>
  <si>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</si>
  <si>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</si>
  <si>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</si>
  <si>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</si>
  <si>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</si>
  <si>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</si>
  <si>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</si>
  <si>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</si>
  <si>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</si>
  <si>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</si>
  <si>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</si>
  <si>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</si>
  <si>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</si>
  <si>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</si>
  <si>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</si>
  <si>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</si>
  <si>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</si>
  <si>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</si>
  <si>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</si>
  <si>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</si>
  <si>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</si>
  <si>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</si>
  <si>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</si>
  <si>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</si>
  <si>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</si>
  <si>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</si>
  <si>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</si>
  <si>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</si>
  <si>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</si>
  <si>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</si>
  <si>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</si>
  <si>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</si>
  <si>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</si>
  <si>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</si>
  <si>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</si>
  <si>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</si>
  <si>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</si>
  <si>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</si>
  <si>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</si>
  <si>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</si>
  <si>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</si>
  <si>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</si>
  <si>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</si>
  <si>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</si>
  <si>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</si>
  <si>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</si>
  <si>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</si>
  <si>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</si>
  <si>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</si>
  <si>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</si>
  <si>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</si>
  <si>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</si>
  <si>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</si>
  <si>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</si>
  <si>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</si>
  <si>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</si>
  <si>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</si>
  <si>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</si>
  <si>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</si>
  <si>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</si>
  <si>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</si>
  <si>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</si>
  <si>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</si>
  <si>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</si>
  <si>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</si>
  <si>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</si>
  <si>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</si>
  <si>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</si>
  <si>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</si>
  <si>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</si>
  <si>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</si>
  <si>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</si>
  <si>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</si>
  <si>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</si>
  <si>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</si>
  <si>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</si>
  <si>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</si>
  <si>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</si>
  <si>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</si>
  <si>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</si>
  <si>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</si>
  <si>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</si>
  <si>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</si>
  <si>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</si>
  <si>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</si>
  <si>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</si>
  <si>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</si>
  <si>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</si>
  <si>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</si>
  <si>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</si>
  <si>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</si>
  <si>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</si>
  <si>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</si>
  <si>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</si>
  <si>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</si>
  <si>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</si>
  <si>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</si>
  <si>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</si>
  <si>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</si>
  <si>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</si>
  <si>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</si>
  <si>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</si>
  <si>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</si>
  <si>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</si>
  <si>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</si>
  <si>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</si>
  <si>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</si>
  <si>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</si>
  <si>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</si>
  <si>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</si>
  <si>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</si>
  <si>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</si>
  <si>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</si>
  <si>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</si>
  <si>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</si>
  <si>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</si>
  <si>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</si>
  <si>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</si>
  <si>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</si>
  <si>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</si>
  <si>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</si>
  <si>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</si>
  <si>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</si>
  <si>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</si>
  <si>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</si>
  <si>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</si>
  <si>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</si>
  <si>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</si>
  <si>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</si>
  <si>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</si>
  <si>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</si>
  <si>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</si>
  <si>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</si>
  <si>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</si>
  <si>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</si>
  <si>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</si>
  <si>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</si>
  <si>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</si>
  <si>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</si>
  <si>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</si>
  <si>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</si>
  <si>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</si>
  <si>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</si>
  <si>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</si>
  <si>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</si>
  <si>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</si>
  <si>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</si>
  <si>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</si>
  <si>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</si>
  <si>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</si>
  <si>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</si>
  <si>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</si>
  <si>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</si>
  <si>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</si>
  <si>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</si>
  <si>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</si>
  <si>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</si>
  <si>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</si>
  <si>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</si>
  <si>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</si>
  <si>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</si>
  <si>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</si>
  <si>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</si>
  <si>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</si>
  <si>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</si>
  <si>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</si>
  <si>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</si>
  <si>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</si>
  <si>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</si>
  <si>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</si>
  <si>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</si>
  <si>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</si>
  <si>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</si>
  <si>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</si>
  <si>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</si>
  <si>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</si>
  <si>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</si>
  <si>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</si>
  <si>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</si>
  <si>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</si>
  <si>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</si>
  <si>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</si>
  <si>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</si>
  <si>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</si>
  <si>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</si>
  <si>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</si>
  <si>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</si>
  <si>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</si>
  <si>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</si>
  <si>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</si>
  <si>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</si>
  <si>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</si>
  <si>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</si>
  <si>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</si>
  <si>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</si>
  <si>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</si>
  <si>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</si>
  <si>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</si>
  <si>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</si>
  <si>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</si>
  <si>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</si>
  <si>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</si>
  <si>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</si>
  <si>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</si>
  <si>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</si>
  <si>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</si>
  <si>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</si>
  <si>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</si>
  <si>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</si>
  <si>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</si>
  <si>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</si>
  <si>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</si>
  <si>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</si>
  <si>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</si>
  <si>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</si>
  <si>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</si>
  <si>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</si>
  <si>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</si>
  <si>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</si>
  <si>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</si>
  <si>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</si>
  <si>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</si>
  <si>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</si>
  <si>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</si>
  <si>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</si>
  <si>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</si>
  <si>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</si>
  <si>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</si>
  <si>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</si>
  <si>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</si>
  <si>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</si>
  <si>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</si>
  <si>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</si>
  <si>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</si>
  <si>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</si>
  <si>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</si>
  <si>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</si>
  <si>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</si>
  <si>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</si>
  <si>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</si>
  <si>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</si>
  <si>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</si>
  <si>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</si>
  <si>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</si>
  <si>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</si>
  <si>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</si>
  <si>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</si>
  <si>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</si>
  <si>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</si>
  <si>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</si>
  <si>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</si>
  <si>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</si>
  <si>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</si>
  <si>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</si>
  <si>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</si>
  <si>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</si>
  <si>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</si>
  <si>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</si>
  <si>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</si>
  <si>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</si>
  <si>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</si>
  <si>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</si>
  <si>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</si>
  <si>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</si>
  <si>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</si>
  <si>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</si>
  <si>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</si>
  <si>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</si>
  <si>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</si>
  <si>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</si>
  <si>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</si>
  <si>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</si>
  <si>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</si>
  <si>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</si>
  <si>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</si>
  <si>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</si>
  <si>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</si>
  <si>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</si>
  <si>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</si>
  <si>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</si>
  <si>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</si>
  <si>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</si>
  <si>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</si>
  <si>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</si>
  <si>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</si>
  <si>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</si>
  <si>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</si>
  <si>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</si>
  <si>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</si>
  <si>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</si>
  <si>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</si>
  <si>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</si>
  <si>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</si>
  <si>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</si>
  <si>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</si>
  <si>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</si>
  <si>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</si>
  <si>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</si>
  <si>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</si>
  <si>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</si>
  <si>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</si>
  <si>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</si>
  <si>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</si>
  <si>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</si>
  <si>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</si>
  <si>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</si>
  <si>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</si>
  <si>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</si>
  <si>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</si>
  <si>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</si>
  <si>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</si>
  <si>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</si>
  <si>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</si>
  <si>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</si>
  <si>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</si>
  <si>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</si>
  <si>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</si>
  <si>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</si>
  <si>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</si>
  <si>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</si>
  <si>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</si>
  <si>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</si>
  <si>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</si>
  <si>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</si>
  <si>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</si>
  <si>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</si>
  <si>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</si>
  <si>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</si>
  <si>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</si>
  <si>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</si>
  <si>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</si>
  <si>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</si>
  <si>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</si>
  <si>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</si>
  <si>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</si>
  <si>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</si>
  <si>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</si>
  <si>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</si>
  <si>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</si>
  <si>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</si>
  <si>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</si>
  <si>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</si>
  <si>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</si>
  <si>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</si>
  <si>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</si>
  <si>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</si>
  <si>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</si>
  <si>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</si>
  <si>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</si>
  <si>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</si>
  <si>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</si>
  <si>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</si>
  <si>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</si>
  <si>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</si>
  <si>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</si>
  <si>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</si>
  <si>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</si>
  <si>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</si>
  <si>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</si>
  <si>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</si>
  <si>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</si>
  <si>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</si>
  <si>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</si>
  <si>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</si>
  <si>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</si>
  <si>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</si>
  <si>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</si>
  <si>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</si>
  <si>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</si>
  <si>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</si>
  <si>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</si>
  <si>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</si>
  <si>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</si>
  <si>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</si>
  <si>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</si>
  <si>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</si>
  <si>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</si>
  <si>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</si>
  <si>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</si>
  <si>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</si>
  <si>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</si>
  <si>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</si>
  <si>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</si>
  <si>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</si>
  <si>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</si>
  <si>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</si>
  <si>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</si>
  <si>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</si>
  <si>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</si>
  <si>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</si>
  <si>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</si>
  <si>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</si>
  <si>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</si>
  <si>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</si>
  <si>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</si>
  <si>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</si>
  <si>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</si>
  <si>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</si>
  <si>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</si>
  <si>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</si>
  <si>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</si>
  <si>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</si>
  <si>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</si>
  <si>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</si>
  <si>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</si>
  <si>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</si>
  <si>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</si>
  <si>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</si>
  <si>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</si>
  <si>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</si>
  <si>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</si>
  <si>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</si>
  <si>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</si>
  <si>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</si>
  <si>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</si>
  <si>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</si>
  <si>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</si>
  <si>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</si>
  <si>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</si>
  <si>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</si>
  <si>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</si>
  <si>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</si>
  <si>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</si>
  <si>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</si>
  <si>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</si>
  <si>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</si>
  <si>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</si>
  <si>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</si>
  <si>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</si>
  <si>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</si>
  <si>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</si>
  <si>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</si>
  <si>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</si>
  <si>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</si>
  <si>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</si>
  <si>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</si>
  <si>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</si>
  <si>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</si>
  <si>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</si>
  <si>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</si>
  <si>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</si>
  <si>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</si>
  <si>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</si>
  <si>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</si>
  <si>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</si>
  <si>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</si>
  <si>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</si>
  <si>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</si>
  <si>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</si>
  <si>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</si>
  <si>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</si>
  <si>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</si>
  <si>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</si>
  <si>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</si>
  <si>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</si>
  <si>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</si>
  <si>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</si>
  <si>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</si>
  <si>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</si>
  <si>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</si>
  <si>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</si>
  <si>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</si>
  <si>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</si>
  <si>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</si>
  <si>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</si>
  <si>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</si>
  <si>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</si>
  <si>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</si>
  <si>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</si>
  <si>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</si>
  <si>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</si>
  <si>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</si>
  <si>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</si>
  <si>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</si>
  <si>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</si>
  <si>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</si>
  <si>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</si>
  <si>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</si>
  <si>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</si>
  <si>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</si>
  <si>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</si>
  <si>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</si>
  <si>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</si>
  <si>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</si>
  <si>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</si>
  <si>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</si>
  <si>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</si>
  <si>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</si>
  <si>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</si>
  <si>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</si>
  <si>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</si>
  <si>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</si>
  <si>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</si>
  <si>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</si>
  <si>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</si>
  <si>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</si>
  <si>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</si>
  <si>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</si>
  <si>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</si>
  <si>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</si>
  <si>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</si>
  <si>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</si>
  <si>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</si>
  <si>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</si>
  <si>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</si>
  <si>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</si>
  <si>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</si>
  <si>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</si>
  <si>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</si>
  <si>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</si>
  <si>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</si>
  <si>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</si>
  <si>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</si>
  <si>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</si>
  <si>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</si>
  <si>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</si>
  <si>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</si>
  <si>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</si>
  <si>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</si>
  <si>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</si>
  <si>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</si>
  <si>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</si>
  <si>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</si>
  <si>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</si>
  <si>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</si>
  <si>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</si>
  <si>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</si>
  <si>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</si>
  <si>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</si>
  <si>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</si>
  <si>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</si>
  <si>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</si>
  <si>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</si>
  <si>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</si>
  <si>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</si>
  <si>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</si>
  <si>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</si>
  <si>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</si>
  <si>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</si>
  <si>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</si>
  <si>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</si>
  <si>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</si>
  <si>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</si>
  <si>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</si>
  <si>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</si>
  <si>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</si>
  <si>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</si>
  <si>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</si>
  <si>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</si>
  <si>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</si>
  <si>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</si>
  <si>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</si>
  <si>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</si>
  <si>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</si>
  <si>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</si>
  <si>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</si>
  <si>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</si>
  <si>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</si>
  <si>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</si>
  <si>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</si>
  <si>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</si>
  <si>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</si>
  <si>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</si>
  <si>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</si>
  <si>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</si>
  <si>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</si>
  <si>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</si>
  <si>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</si>
  <si>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</si>
  <si>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</si>
  <si>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</si>
  <si>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</si>
  <si>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</si>
  <si>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</si>
  <si>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</si>
  <si>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</si>
  <si>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</si>
  <si>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</si>
  <si>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</si>
  <si>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</si>
  <si>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</si>
  <si>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</si>
  <si>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</si>
  <si>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</si>
  <si>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</si>
  <si>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</si>
  <si>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</si>
  <si>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</si>
  <si>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</si>
  <si>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</si>
  <si>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</si>
  <si>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</si>
  <si>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</si>
  <si>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</si>
  <si>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</si>
  <si>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</si>
  <si>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</si>
  <si>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</si>
  <si>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</si>
  <si>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</si>
  <si>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</si>
  <si>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</si>
  <si>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</si>
  <si>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</si>
  <si>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</si>
  <si>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</si>
  <si>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</si>
  <si>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</si>
  <si>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</si>
  <si>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</si>
  <si>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</si>
  <si>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</si>
  <si>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</si>
  <si>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</si>
  <si>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</si>
  <si>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</si>
  <si>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</si>
  <si>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</si>
  <si>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</si>
  <si>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</si>
  <si>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</si>
  <si>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</si>
  <si>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</si>
  <si>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</si>
  <si>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</si>
  <si>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</si>
  <si>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</si>
  <si>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</si>
  <si>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</si>
  <si>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</si>
  <si>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</si>
  <si>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</si>
  <si>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</si>
  <si>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</si>
  <si>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</si>
  <si>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</si>
  <si>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</si>
  <si>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</si>
  <si>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</si>
  <si>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</si>
  <si>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</si>
  <si>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</si>
  <si>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</si>
  <si>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</si>
  <si>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</si>
  <si>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</si>
  <si>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</si>
  <si>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</si>
  <si>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</si>
  <si>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</si>
  <si>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</si>
  <si>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</si>
  <si>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</si>
  <si>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</si>
  <si>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</si>
  <si>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</si>
  <si>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</si>
  <si>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</si>
  <si>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</si>
  <si>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</si>
  <si>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</si>
  <si>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</si>
  <si>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</si>
  <si>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</si>
  <si>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</si>
  <si>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</si>
  <si>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</si>
  <si>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</si>
  <si>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</si>
  <si>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</si>
  <si>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</si>
  <si>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</si>
  <si>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</si>
  <si>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</si>
  <si>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</si>
  <si>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</si>
  <si>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</si>
  <si>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</si>
  <si>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</si>
  <si>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</si>
  <si>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</si>
  <si>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</si>
  <si>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</si>
  <si>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</si>
  <si>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</si>
  <si>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</si>
  <si>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</si>
  <si>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</si>
  <si>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</si>
  <si>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</si>
  <si>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</si>
  <si>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</si>
  <si>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</si>
  <si>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</si>
  <si>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</si>
  <si>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</si>
  <si>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</si>
  <si>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</si>
  <si>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</si>
  <si>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</si>
  <si>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</si>
  <si>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</si>
  <si>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</si>
  <si>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</si>
  <si>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</si>
  <si>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</si>
  <si>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</si>
  <si>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</si>
  <si>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</si>
  <si>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</si>
  <si>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</si>
  <si>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</si>
  <si>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</si>
  <si>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</si>
  <si>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</si>
  <si>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</si>
  <si>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</si>
  <si>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</si>
  <si>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</si>
  <si>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</si>
  <si>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</si>
  <si>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</si>
  <si>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</si>
  <si>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</si>
  <si>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</si>
  <si>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</si>
  <si>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</si>
  <si>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</si>
  <si>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</si>
  <si>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</si>
  <si>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</si>
  <si>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</si>
  <si>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</si>
  <si>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</si>
  <si>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</si>
  <si>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</si>
  <si>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</si>
  <si>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</si>
  <si>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</si>
  <si>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</si>
  <si>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</si>
  <si>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</si>
  <si>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</si>
  <si>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</si>
  <si>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</si>
  <si>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</si>
  <si>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</si>
  <si>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</si>
  <si>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</si>
  <si>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</si>
  <si>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</si>
  <si>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</si>
  <si>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</si>
  <si>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</si>
  <si>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</si>
  <si>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</si>
  <si>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</si>
  <si>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</si>
  <si>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</si>
  <si>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</si>
  <si>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</si>
  <si>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</si>
  <si>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</si>
  <si>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</si>
  <si>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</si>
  <si>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</si>
  <si>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</si>
  <si>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</si>
  <si>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</si>
  <si>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</si>
  <si>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</si>
  <si>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</si>
  <si>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</si>
  <si>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</si>
  <si>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</si>
  <si>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</si>
  <si>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</si>
  <si>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</si>
  <si>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</si>
  <si>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</si>
  <si>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</si>
  <si>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</si>
  <si>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</si>
  <si>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</si>
  <si>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</si>
  <si>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</si>
  <si>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</si>
  <si>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</si>
  <si>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</si>
  <si>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</si>
  <si>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</si>
  <si>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</si>
  <si>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</si>
  <si>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</si>
  <si>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</si>
  <si>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</si>
  <si>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</si>
  <si>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</si>
  <si>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</si>
  <si>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</si>
  <si>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</si>
  <si>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</si>
  <si>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</si>
  <si>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</si>
  <si>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</si>
  <si>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</si>
  <si>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</si>
  <si>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</si>
  <si>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</si>
  <si>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</si>
  <si>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</si>
  <si>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</si>
  <si>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</si>
  <si>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</si>
  <si>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</si>
  <si>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</si>
  <si>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</si>
  <si>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</si>
  <si>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</si>
  <si>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</si>
  <si>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</si>
  <si>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</si>
  <si>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</si>
  <si>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</si>
  <si>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</si>
  <si>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</si>
  <si>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</si>
  <si>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</si>
  <si>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</si>
  <si>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</si>
  <si>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</si>
  <si>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</si>
  <si>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</si>
  <si>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</si>
  <si>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</si>
  <si>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</si>
  <si>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</si>
  <si>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</si>
  <si>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</si>
  <si>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</si>
  <si>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</si>
  <si>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</si>
  <si>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</si>
  <si>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</si>
  <si>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</si>
  <si>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</si>
  <si>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</si>
  <si>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</si>
  <si>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</si>
  <si>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</si>
  <si>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</si>
  <si>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</si>
  <si>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</si>
  <si>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</si>
  <si>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</si>
  <si>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</si>
  <si>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</si>
  <si>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</si>
  <si>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</si>
  <si>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</si>
  <si>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</si>
  <si>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</si>
  <si>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</si>
  <si>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</si>
  <si>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</si>
  <si>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</si>
  <si>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</si>
  <si>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</si>
  <si>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</si>
  <si>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</si>
  <si>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</si>
  <si>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</si>
  <si>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</si>
  <si>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</si>
  <si>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</si>
  <si>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</si>
  <si>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</si>
  <si>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</si>
  <si>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</si>
  <si>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</si>
  <si>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</si>
  <si>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</si>
  <si>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</si>
  <si>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</si>
  <si>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</si>
  <si>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</si>
  <si>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</si>
  <si>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</si>
  <si>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</si>
  <si>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</si>
  <si>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</si>
  <si>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</si>
  <si>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</si>
  <si>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</si>
  <si>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</si>
  <si>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</si>
  <si>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</si>
  <si>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</si>
  <si>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</si>
  <si>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</si>
  <si>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</si>
  <si>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</si>
  <si>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</si>
  <si>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</si>
  <si>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</si>
  <si>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</si>
  <si>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</si>
  <si>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</si>
  <si>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</si>
  <si>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</si>
  <si>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</si>
  <si>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</si>
  <si>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</si>
  <si>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</si>
  <si>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</si>
  <si>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</si>
  <si>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</si>
  <si>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</si>
  <si>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</si>
  <si>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</si>
  <si>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</si>
  <si>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</si>
  <si>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</si>
  <si>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</si>
  <si>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</si>
  <si>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</si>
  <si>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</si>
  <si>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</si>
  <si>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</si>
  <si>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</si>
  <si>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</si>
  <si>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</si>
  <si>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</si>
  <si>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</si>
  <si>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</si>
  <si>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</si>
  <si>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</si>
  <si>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</si>
  <si>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</si>
  <si>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</si>
  <si>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</si>
  <si>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</si>
  <si>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</si>
  <si>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</si>
  <si>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</si>
  <si>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</si>
  <si>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</si>
  <si>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</si>
  <si>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</si>
  <si>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</si>
  <si>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</si>
  <si>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</si>
  <si>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</si>
  <si>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</si>
  <si>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</si>
  <si>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</si>
  <si>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</si>
  <si>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</si>
  <si>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</si>
  <si>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</si>
  <si>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</si>
  <si>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</si>
  <si>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</si>
  <si>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</si>
  <si>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</si>
  <si>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</si>
  <si>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</si>
  <si>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</si>
  <si>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</si>
  <si>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</si>
  <si>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</si>
  <si>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</si>
  <si>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</si>
  <si>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</si>
  <si>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</si>
  <si>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</si>
  <si>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</si>
  <si>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</si>
  <si>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</si>
  <si>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</si>
  <si>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</si>
  <si>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</si>
  <si>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</si>
  <si>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</si>
  <si>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</si>
  <si>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</si>
  <si>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</si>
  <si>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</si>
  <si>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</si>
  <si>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</si>
  <si>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</si>
  <si>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</si>
  <si>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</si>
  <si>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</si>
  <si>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</si>
  <si>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</si>
  <si>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</si>
  <si>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</si>
  <si>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</si>
  <si>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</si>
  <si>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</si>
  <si>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</si>
  <si>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</si>
  <si>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</si>
  <si>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</si>
  <si>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</si>
  <si>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</si>
  <si>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</si>
  <si>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</si>
  <si>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</si>
  <si>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</si>
  <si>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</si>
  <si>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</si>
  <si>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</si>
  <si>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</si>
  <si>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</si>
  <si>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</si>
  <si>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</si>
  <si>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</si>
  <si>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</si>
  <si>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</si>
  <si>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</si>
  <si>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</si>
  <si>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</si>
  <si>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</si>
  <si>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</si>
  <si>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</si>
  <si>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</si>
  <si>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</si>
  <si>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</si>
  <si>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</si>
  <si>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</si>
  <si>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</si>
  <si>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</si>
  <si>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</si>
  <si>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</si>
  <si>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</si>
  <si>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</si>
  <si>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</si>
  <si>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</si>
  <si>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</si>
  <si>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</si>
  <si>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</si>
  <si>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</si>
  <si>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</si>
  <si>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</si>
  <si>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</si>
  <si>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</si>
  <si>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</si>
  <si>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</si>
  <si>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</si>
  <si>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</si>
  <si>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</si>
  <si>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</si>
  <si>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</si>
  <si>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</si>
  <si>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</si>
  <si>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</si>
  <si>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</si>
  <si>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</si>
  <si>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</si>
  <si>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</si>
  <si>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</si>
  <si>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</si>
  <si>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</si>
  <si>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</si>
  <si>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</si>
  <si>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</si>
  <si>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</si>
  <si>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</si>
  <si>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</si>
  <si>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</si>
  <si>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</si>
  <si>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</si>
  <si>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</si>
  <si>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</si>
  <si>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</si>
  <si>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</si>
  <si>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</si>
  <si>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</si>
  <si>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</si>
  <si>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</si>
  <si>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</si>
  <si>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</si>
  <si>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</si>
  <si>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</si>
  <si>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</si>
  <si>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</si>
  <si>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</si>
  <si>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</si>
  <si>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</si>
  <si>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</si>
  <si>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</si>
  <si>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</si>
  <si>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</si>
  <si>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</si>
  <si>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</si>
  <si>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</si>
  <si>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</si>
  <si>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</si>
  <si>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</si>
  <si>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</si>
  <si>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</si>
  <si>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</si>
  <si>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</si>
  <si>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</si>
  <si>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</si>
  <si>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</si>
  <si>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</si>
  <si>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</si>
  <si>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</si>
  <si>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</si>
  <si>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</si>
  <si>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</si>
  <si>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</si>
  <si>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</si>
  <si>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</si>
  <si>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</si>
  <si>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</si>
  <si>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</si>
  <si>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</si>
  <si>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</si>
  <si>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</si>
  <si>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</si>
  <si>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</si>
  <si>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</si>
  <si>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</si>
  <si>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</si>
  <si>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</si>
  <si>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</si>
  <si>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</si>
  <si>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</si>
  <si>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</si>
  <si>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</si>
  <si>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</si>
  <si>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</si>
  <si>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</si>
  <si>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</si>
  <si>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</si>
  <si>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</si>
  <si>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</si>
  <si>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</si>
  <si>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</si>
  <si>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</si>
  <si>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</si>
  <si>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</si>
  <si>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</si>
  <si>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</si>
  <si>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</si>
  <si>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</si>
  <si>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</si>
  <si>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</si>
  <si>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</si>
  <si>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</si>
  <si>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</si>
  <si>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</si>
  <si>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</si>
  <si>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</si>
  <si>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</si>
  <si>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</si>
  <si>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</si>
  <si>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</si>
  <si>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</si>
  <si>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</si>
  <si>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</si>
  <si>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</si>
  <si>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</si>
  <si>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</si>
  <si>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</si>
  <si>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</si>
  <si>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</si>
  <si>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</si>
  <si>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</si>
  <si>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</si>
  <si>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</si>
  <si>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</si>
  <si>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</si>
  <si>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</si>
  <si>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</si>
  <si>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</si>
  <si>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</si>
  <si>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</si>
  <si>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</si>
  <si>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</si>
  <si>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</si>
  <si>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</si>
  <si>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</si>
  <si>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</si>
  <si>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</si>
  <si>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</si>
  <si>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</si>
  <si>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</si>
  <si>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</si>
  <si>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</si>
  <si>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</si>
  <si>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</si>
  <si>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</si>
  <si>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</si>
  <si>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</si>
  <si>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</si>
  <si>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</si>
  <si>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</si>
  <si>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</si>
  <si>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</si>
  <si>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</si>
  <si>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</si>
  <si>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</si>
  <si>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</si>
  <si>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</si>
  <si>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</si>
  <si>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</si>
  <si>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</si>
  <si>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</si>
  <si>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</si>
  <si>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</si>
  <si>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</si>
  <si>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</si>
  <si>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</si>
  <si>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</si>
  <si>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</si>
  <si>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</si>
  <si>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</si>
  <si>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</si>
  <si>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</si>
  <si>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</si>
  <si>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</si>
  <si>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</si>
  <si>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</si>
  <si>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</si>
  <si>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</si>
  <si>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</si>
  <si>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</si>
  <si>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</si>
  <si>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</si>
  <si>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</si>
  <si>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</si>
  <si>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</si>
  <si>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</si>
  <si>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</si>
  <si>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</si>
  <si>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</si>
  <si>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</si>
  <si>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</si>
  <si>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</si>
  <si>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</si>
  <si>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</si>
  <si>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</si>
  <si>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</si>
  <si>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</si>
  <si>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</si>
  <si>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</si>
  <si>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</si>
  <si>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</si>
  <si>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</si>
  <si>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</si>
  <si>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</si>
  <si>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</si>
  <si>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</si>
  <si>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</si>
  <si>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</si>
  <si>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</si>
  <si>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</si>
  <si>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</si>
  <si>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</si>
  <si>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</si>
  <si>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</si>
  <si>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</si>
  <si>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</si>
  <si>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</si>
  <si>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</si>
  <si>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</si>
  <si>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</si>
  <si>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</si>
  <si>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</si>
  <si>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</si>
  <si>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</si>
  <si>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</si>
  <si>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</si>
  <si>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</si>
  <si>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</si>
  <si>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</si>
  <si>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</si>
  <si>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</si>
  <si>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</si>
  <si>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</si>
  <si>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</si>
  <si>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</si>
  <si>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</si>
  <si>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</si>
  <si>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</si>
  <si>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</si>
  <si>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</si>
  <si>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</si>
  <si>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</si>
  <si>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</si>
  <si>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</si>
  <si>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</si>
  <si>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</si>
  <si>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</si>
  <si>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</si>
  <si>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</si>
  <si>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</si>
  <si>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</si>
  <si>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</si>
  <si>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</si>
  <si>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</si>
  <si>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</si>
  <si>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</si>
  <si>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</si>
  <si>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</si>
  <si>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</si>
  <si>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</si>
  <si>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</si>
  <si>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</si>
  <si>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</si>
  <si>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</si>
  <si>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</si>
  <si>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</si>
  <si>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</si>
  <si>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</si>
  <si>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</si>
  <si>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</si>
  <si>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</si>
  <si>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</si>
  <si>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</si>
  <si>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</si>
  <si>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</si>
  <si>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</si>
  <si>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</si>
  <si>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</si>
  <si>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</si>
  <si>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</si>
  <si>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</si>
  <si>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</si>
  <si>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</si>
  <si>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</si>
  <si>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</si>
  <si>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</si>
  <si>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</si>
  <si>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</si>
  <si>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</si>
  <si>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</si>
  <si>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</si>
  <si>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</si>
  <si>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</si>
  <si>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</si>
  <si>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</si>
  <si>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</si>
  <si>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</si>
  <si>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</si>
  <si>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</si>
  <si>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</si>
  <si>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</si>
  <si>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</si>
  <si>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</si>
  <si>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</si>
  <si>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</si>
  <si>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</si>
  <si>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</si>
  <si>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</si>
  <si>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</si>
  <si>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</si>
  <si>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</si>
  <si>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</si>
  <si>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</si>
  <si>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</si>
  <si>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</si>
  <si>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</si>
  <si>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</si>
  <si>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</si>
  <si>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</si>
  <si>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</si>
  <si>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</si>
  <si>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</si>
  <si>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</si>
  <si>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</si>
  <si>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</si>
  <si>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</si>
  <si>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</si>
  <si>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</si>
  <si>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</si>
  <si>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</si>
  <si>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</si>
  <si>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</si>
  <si>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</si>
  <si>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</si>
  <si>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</si>
  <si>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</si>
  <si>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</si>
  <si>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</si>
  <si>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</si>
  <si>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</si>
  <si>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</si>
  <si>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</si>
  <si>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</si>
  <si>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</si>
  <si>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</si>
  <si>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</si>
  <si>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</si>
  <si>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</si>
  <si>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</si>
  <si>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</si>
  <si>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</si>
  <si>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</si>
  <si>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</si>
  <si>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</si>
  <si>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</si>
  <si>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</si>
  <si>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</si>
  <si>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</si>
  <si>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</si>
  <si>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</si>
  <si>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</si>
  <si>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</si>
  <si>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</si>
  <si>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</si>
  <si>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</si>
  <si>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</si>
  <si>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</si>
  <si>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</si>
  <si>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</si>
  <si>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</si>
  <si>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</si>
  <si>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</si>
  <si>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</si>
  <si>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</si>
  <si>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</si>
  <si>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</si>
  <si>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</si>
  <si>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</si>
  <si>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</si>
  <si>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</si>
  <si>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</si>
  <si>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</si>
  <si>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</si>
  <si>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</si>
  <si>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</si>
  <si>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</si>
  <si>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</si>
  <si>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</si>
  <si>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</si>
  <si>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</si>
  <si>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</si>
  <si>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</si>
  <si>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</si>
  <si>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</si>
  <si>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</si>
  <si>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</si>
  <si>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</si>
  <si>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</si>
  <si>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</si>
  <si>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</si>
  <si>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</si>
  <si>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</si>
  <si>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</si>
  <si>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</si>
  <si>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</si>
  <si>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</si>
  <si>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</si>
  <si>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</si>
  <si>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</si>
  <si>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</si>
  <si>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</si>
  <si>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</si>
  <si>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</si>
  <si>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</si>
  <si>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</si>
  <si>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</si>
  <si>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</si>
  <si>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</si>
  <si>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</si>
  <si>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</si>
  <si>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</si>
  <si>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</si>
  <si>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</si>
  <si>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</si>
  <si>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</si>
  <si>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</si>
  <si>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</si>
  <si>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</si>
  <si>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</si>
  <si>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</si>
  <si>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</si>
  <si>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</si>
  <si>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</si>
  <si>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</si>
  <si>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</si>
  <si>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</si>
  <si>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</si>
  <si>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</si>
  <si>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</si>
  <si>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</si>
  <si>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</si>
  <si>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</si>
  <si>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</si>
  <si>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</si>
  <si>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</si>
  <si>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</si>
  <si>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</si>
  <si>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</si>
  <si>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</si>
  <si>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</si>
  <si>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</si>
  <si>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</si>
  <si>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</si>
  <si>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</si>
  <si>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</si>
  <si>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</si>
  <si>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</si>
  <si>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</si>
  <si>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</si>
  <si>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</si>
  <si>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</si>
  <si>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</si>
  <si>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</si>
  <si>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</si>
  <si>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</si>
  <si>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</si>
  <si>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</si>
  <si>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</si>
  <si>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</si>
  <si>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</si>
  <si>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</si>
  <si>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</si>
  <si>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</si>
  <si>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</si>
  <si>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</si>
  <si>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</si>
  <si>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</si>
  <si>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</si>
  <si>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</si>
  <si>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</si>
  <si>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</si>
  <si>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</si>
  <si>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</si>
  <si>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</si>
  <si>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</si>
  <si>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</si>
  <si>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</si>
  <si>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</si>
  <si>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</si>
  <si>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</si>
  <si>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</si>
  <si>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</si>
  <si>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</si>
  <si>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</si>
  <si>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</si>
  <si>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</si>
  <si>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</si>
  <si>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</si>
  <si>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</si>
  <si>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</si>
  <si>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</si>
  <si>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</si>
  <si>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</si>
  <si>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</si>
  <si>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</si>
  <si>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</si>
  <si>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</si>
  <si>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</si>
  <si>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</si>
  <si>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</si>
  <si>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</si>
  <si>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</si>
  <si>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</si>
  <si>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</si>
  <si>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</si>
  <si>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</si>
  <si>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</si>
  <si>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</si>
  <si>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</si>
  <si>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</si>
  <si>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</si>
  <si>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</si>
  <si>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</si>
  <si>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</si>
  <si>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</si>
  <si>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</si>
  <si>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</si>
  <si>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</si>
  <si>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</si>
  <si>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</si>
  <si>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</si>
  <si>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</si>
  <si>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</si>
  <si>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</si>
  <si>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</si>
  <si>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</si>
  <si>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</si>
  <si>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</si>
  <si>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</si>
  <si>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</si>
  <si>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</si>
  <si>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</si>
  <si>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</si>
  <si>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</si>
  <si>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</si>
  <si>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</si>
  <si>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</si>
  <si>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</si>
  <si>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</si>
  <si>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</si>
  <si>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</si>
  <si>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</si>
  <si>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</si>
  <si>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</si>
  <si>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</si>
  <si>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</si>
  <si>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</si>
  <si>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</si>
  <si>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</si>
  <si>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</si>
  <si>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</si>
  <si>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</si>
  <si>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</si>
  <si>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</si>
  <si>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</si>
  <si>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</si>
  <si>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</si>
  <si>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</si>
  <si>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</si>
  <si>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</si>
  <si>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</si>
  <si>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</si>
  <si>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</si>
  <si>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</si>
  <si>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</si>
  <si>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</si>
  <si>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</si>
  <si>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</si>
  <si>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</si>
  <si>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</si>
  <si>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</si>
  <si>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</si>
  <si>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</si>
  <si>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</si>
  <si>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</si>
  <si>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</si>
  <si>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</si>
  <si>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</si>
  <si>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</si>
  <si>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</si>
  <si>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</si>
  <si>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</si>
  <si>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</si>
  <si>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</si>
  <si>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</si>
  <si>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</si>
  <si>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</si>
  <si>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</si>
  <si>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</si>
  <si>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</si>
  <si>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</si>
  <si>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</si>
  <si>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</si>
  <si>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</si>
  <si>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</si>
  <si>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</si>
  <si>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</si>
  <si>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</si>
  <si>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</si>
  <si>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</si>
  <si>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</si>
  <si>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</si>
  <si>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</si>
  <si>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</si>
  <si>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</si>
  <si>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</si>
  <si>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</si>
  <si>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</si>
  <si>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</si>
  <si>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</si>
  <si>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</si>
  <si>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</si>
  <si>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</si>
  <si>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</si>
  <si>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</si>
  <si>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</si>
  <si>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</si>
  <si>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</si>
  <si>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</si>
  <si>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</si>
  <si>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</si>
  <si>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</si>
  <si>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</si>
  <si>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</si>
  <si>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</si>
  <si>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</si>
  <si>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</si>
  <si>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</si>
  <si>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</si>
  <si>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</si>
  <si>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</si>
  <si>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</si>
  <si>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</si>
  <si>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</si>
  <si>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</si>
  <si>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</si>
  <si>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</si>
  <si>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</si>
  <si>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</si>
  <si>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</si>
  <si>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</si>
  <si>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</si>
  <si>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</si>
  <si>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</si>
  <si>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</si>
  <si>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</si>
  <si>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</si>
  <si>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</si>
  <si>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</si>
  <si>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</si>
  <si>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</si>
  <si>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</si>
  <si>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</si>
  <si>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</si>
  <si>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</si>
  <si>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</si>
  <si>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</si>
  <si>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</si>
  <si>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</si>
  <si>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</si>
  <si>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</si>
  <si>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</si>
  <si>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</si>
  <si>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</si>
  <si>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</si>
  <si>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</si>
  <si>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</si>
  <si>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</si>
  <si>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</si>
  <si>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</si>
  <si>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</si>
  <si>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</si>
  <si>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</si>
  <si>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</si>
  <si>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</si>
  <si>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</si>
  <si>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</si>
  <si>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</si>
  <si>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</si>
  <si>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</si>
  <si>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</si>
  <si>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</si>
  <si>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</si>
  <si>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</si>
  <si>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</si>
  <si>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</si>
  <si>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</si>
  <si>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</si>
  <si>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</si>
  <si>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</si>
  <si>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</si>
  <si>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</si>
  <si>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</si>
  <si>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</si>
  <si>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</si>
  <si>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</si>
  <si>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</si>
  <si>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</si>
  <si>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</si>
  <si>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</si>
  <si>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</si>
  <si>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</si>
  <si>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</si>
  <si>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</si>
  <si>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</si>
  <si>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</si>
  <si>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</si>
  <si>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</si>
  <si>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</si>
  <si>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</si>
  <si>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</si>
  <si>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</si>
  <si>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</si>
  <si>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</si>
  <si>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</si>
  <si>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</si>
  <si>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</si>
  <si>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</si>
  <si>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</si>
  <si>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</si>
  <si>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</si>
  <si>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</si>
  <si>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</si>
  <si>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</si>
  <si>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</si>
  <si>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</si>
  <si>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</si>
  <si>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</si>
  <si>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</si>
  <si>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</si>
  <si>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</si>
  <si>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</si>
  <si>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</si>
  <si>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</si>
  <si>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</si>
  <si>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</si>
  <si>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</si>
  <si>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</si>
  <si>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</si>
  <si>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</si>
  <si>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</si>
  <si>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</si>
  <si>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</si>
  <si>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</si>
  <si>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</si>
  <si>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</si>
  <si>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</si>
  <si>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</si>
  <si>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</si>
  <si>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</si>
  <si>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</si>
  <si>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</si>
  <si>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</si>
  <si>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</si>
  <si>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</si>
  <si>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</si>
  <si>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</si>
  <si>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</si>
  <si>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</si>
  <si>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</si>
  <si>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</si>
  <si>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</si>
  <si>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</si>
  <si>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</si>
  <si>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</si>
  <si>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</si>
  <si>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</si>
  <si>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</si>
  <si>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</si>
  <si>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</si>
  <si>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</si>
  <si>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</si>
  <si>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</si>
  <si>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</si>
  <si>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</si>
  <si>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</si>
  <si>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</si>
  <si>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</si>
  <si>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</si>
  <si>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</si>
  <si>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</si>
  <si>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</si>
  <si>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</si>
  <si>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</si>
  <si>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</si>
  <si>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</si>
  <si>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</si>
  <si>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</si>
  <si>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</si>
  <si>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</si>
  <si>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</si>
  <si>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</si>
  <si>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</si>
  <si>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</si>
  <si>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</si>
  <si>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</si>
  <si>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</si>
  <si>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</si>
  <si>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</si>
  <si>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</si>
  <si>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</si>
  <si>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</si>
  <si>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</si>
  <si>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</si>
  <si>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</si>
  <si>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</si>
  <si>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</si>
  <si>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</si>
  <si>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</si>
  <si>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</si>
  <si>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</si>
  <si>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</si>
  <si>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</si>
  <si>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</si>
  <si>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</si>
  <si>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</si>
  <si>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</si>
  <si>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</si>
  <si>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</si>
  <si>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</si>
  <si>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</si>
  <si>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</si>
  <si>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</si>
  <si>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</si>
  <si>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</si>
  <si>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</si>
  <si>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</si>
  <si>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</si>
  <si>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</si>
  <si>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</si>
  <si>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</si>
  <si>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</si>
  <si>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</si>
  <si>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</si>
  <si>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</si>
  <si>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</si>
  <si>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</si>
  <si>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</si>
  <si>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</si>
  <si>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</si>
  <si>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</si>
  <si>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</si>
  <si>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</si>
  <si>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</si>
  <si>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</si>
  <si>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</si>
  <si>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</si>
  <si>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</si>
  <si>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</si>
  <si>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</si>
  <si>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</si>
  <si>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</si>
  <si>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</si>
  <si>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</si>
  <si>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</si>
  <si>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</si>
  <si>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</si>
  <si>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</si>
  <si>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</si>
  <si>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</si>
  <si>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</si>
  <si>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</si>
  <si>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</si>
  <si>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</si>
  <si>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</si>
  <si>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</si>
  <si>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</si>
  <si>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</si>
  <si>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</si>
  <si>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</si>
  <si>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</si>
  <si>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</si>
  <si>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</si>
  <si>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</si>
  <si>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</si>
  <si>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</si>
  <si>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</si>
  <si>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</si>
  <si>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</si>
  <si>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</si>
  <si>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</si>
  <si>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</si>
  <si>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</si>
  <si>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</si>
  <si>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</si>
  <si>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</si>
  <si>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</si>
  <si>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</si>
  <si>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</si>
  <si>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</si>
  <si>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</si>
  <si>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</si>
  <si>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</si>
  <si>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</si>
  <si>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</si>
  <si>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</si>
  <si>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</si>
  <si>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</si>
  <si>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</si>
  <si>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</si>
  <si>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</si>
  <si>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</si>
  <si>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</si>
  <si>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</si>
  <si>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</si>
  <si>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</si>
  <si>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</si>
  <si>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</si>
  <si>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</si>
  <si>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</si>
  <si>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</si>
  <si>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</si>
  <si>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</si>
  <si>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</si>
  <si>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</si>
  <si>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</si>
  <si>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</si>
  <si>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</si>
  <si>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</si>
  <si>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</si>
  <si>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</si>
  <si>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</si>
  <si>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</si>
  <si>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</si>
  <si>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</si>
  <si>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</si>
  <si>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</si>
  <si>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</si>
  <si>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</si>
  <si>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</si>
  <si>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</si>
  <si>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</si>
  <si>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</si>
  <si>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</si>
  <si>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</si>
  <si>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</si>
  <si>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</si>
  <si>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</si>
  <si>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</si>
  <si>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</si>
  <si>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</si>
  <si>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</si>
  <si>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</si>
  <si>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</si>
  <si>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</si>
  <si>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</si>
  <si>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</si>
  <si>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</si>
  <si>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</si>
  <si>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</si>
  <si>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</si>
  <si>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</si>
  <si>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</si>
  <si>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</si>
  <si>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</si>
  <si>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</si>
  <si>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</si>
  <si>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</si>
  <si>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</si>
  <si>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</si>
  <si>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</si>
  <si>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</si>
  <si>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</si>
  <si>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</si>
  <si>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</si>
  <si>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</si>
  <si>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</si>
  <si>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</si>
  <si>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</si>
  <si>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</si>
  <si>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</si>
  <si>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</si>
  <si>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</si>
  <si>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</si>
  <si>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</si>
  <si>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</si>
  <si>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</si>
  <si>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</si>
  <si>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</si>
  <si>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</si>
  <si>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</si>
  <si>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</si>
  <si>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</si>
  <si>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</si>
  <si>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</si>
  <si>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</si>
  <si>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</si>
  <si>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</si>
  <si>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</si>
  <si>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</si>
  <si>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</si>
  <si>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</si>
  <si>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</si>
  <si>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</si>
  <si>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</si>
  <si>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</si>
  <si>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</si>
  <si>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</si>
  <si>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</si>
  <si>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</si>
  <si>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</si>
  <si>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</si>
  <si>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</si>
  <si>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</si>
  <si>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</si>
  <si>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</si>
  <si>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</si>
  <si>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</si>
  <si>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</si>
  <si>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</si>
  <si>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</si>
  <si>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</si>
  <si>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</si>
  <si>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</si>
  <si>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</si>
  <si>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</si>
  <si>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</si>
  <si>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</si>
  <si>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</si>
  <si>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</si>
  <si>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</si>
  <si>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</si>
  <si>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</si>
  <si>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</si>
  <si>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</si>
  <si>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</si>
  <si>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</si>
  <si>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</si>
  <si>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</si>
  <si>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</si>
  <si>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</si>
  <si>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</si>
  <si>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</si>
  <si>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</si>
  <si>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</si>
  <si>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</si>
  <si>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</si>
  <si>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</si>
  <si>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</si>
  <si>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</si>
  <si>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</si>
  <si>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</si>
  <si>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</si>
  <si>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</si>
  <si>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</si>
  <si>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</si>
  <si>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</si>
  <si>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</si>
  <si>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</si>
  <si>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</si>
  <si>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</si>
  <si>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</si>
  <si>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</si>
  <si>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</si>
  <si>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</si>
  <si>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</si>
  <si>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</si>
  <si>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</si>
  <si>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</si>
  <si>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</si>
  <si>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</si>
  <si>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</si>
  <si>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</si>
  <si>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</si>
  <si>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</si>
  <si>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</si>
  <si>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</si>
  <si>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</si>
  <si>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</si>
  <si>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</si>
  <si>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</si>
  <si>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</si>
  <si>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</si>
  <si>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</si>
  <si>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</si>
  <si>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</si>
  <si>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</si>
  <si>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</si>
  <si>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</si>
  <si>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</si>
  <si>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</si>
  <si>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</si>
  <si>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</si>
  <si>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</si>
  <si>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</si>
  <si>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</si>
  <si>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</si>
  <si>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</si>
  <si>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</si>
  <si>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</si>
  <si>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</si>
  <si>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</si>
  <si>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</si>
  <si>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</si>
  <si>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</si>
  <si>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</si>
  <si>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</si>
  <si>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</si>
  <si>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</si>
  <si>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</si>
  <si>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</si>
  <si>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</si>
  <si>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</si>
  <si>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</si>
  <si>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</si>
  <si>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</si>
  <si>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</si>
  <si>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</si>
  <si>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</si>
  <si>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</si>
  <si>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</si>
  <si>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</si>
  <si>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</si>
  <si>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</si>
  <si>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</si>
  <si>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</si>
  <si>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</si>
  <si>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</si>
  <si>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</si>
  <si>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</si>
  <si>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</si>
  <si>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</si>
  <si>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</si>
  <si>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</si>
  <si>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</si>
  <si>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</si>
  <si>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</si>
  <si>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</si>
  <si>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</si>
  <si>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</si>
  <si>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</si>
  <si>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</si>
  <si>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</si>
  <si>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</si>
  <si>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</si>
  <si>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</si>
  <si>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</si>
  <si>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</si>
  <si>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</si>
  <si>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</si>
  <si>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</si>
  <si>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</si>
  <si>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</si>
  <si>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</si>
  <si>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</si>
  <si>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</si>
  <si>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</si>
  <si>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</si>
  <si>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</si>
  <si>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</si>
  <si>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</si>
  <si>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</si>
  <si>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</si>
  <si>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</si>
  <si>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</si>
  <si>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</si>
  <si>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</si>
  <si>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</si>
  <si>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</si>
  <si>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</si>
  <si>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</si>
  <si>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</si>
  <si>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</si>
  <si>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</si>
  <si>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</si>
  <si>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</si>
  <si>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</si>
  <si>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</si>
  <si>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</si>
  <si>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</si>
  <si>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</si>
  <si>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</si>
  <si>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</si>
  <si>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</si>
  <si>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</si>
  <si>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</si>
  <si>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</si>
  <si>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</si>
  <si>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</si>
  <si>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</si>
  <si>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</si>
  <si>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</si>
  <si>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</si>
  <si>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</si>
  <si>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</si>
  <si>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</si>
  <si>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</si>
  <si>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</si>
  <si>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</si>
  <si>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</si>
  <si>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</si>
  <si>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</si>
  <si>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</si>
  <si>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</si>
  <si>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</si>
  <si>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</si>
  <si>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</si>
  <si>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</si>
  <si>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</si>
  <si>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</si>
  <si>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</si>
  <si>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</si>
  <si>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</si>
  <si>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</si>
  <si>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</si>
  <si>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</si>
  <si>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</si>
  <si>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</si>
  <si>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</si>
  <si>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</si>
  <si>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</si>
  <si>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</si>
  <si>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</si>
  <si>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</si>
  <si>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</si>
  <si>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</si>
  <si>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</si>
  <si>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</si>
  <si>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</si>
  <si>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</si>
  <si>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</si>
  <si>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</si>
  <si>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</si>
  <si>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</si>
  <si>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</si>
  <si>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</si>
  <si>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</si>
  <si>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</si>
  <si>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</si>
  <si>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</si>
  <si>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</si>
  <si>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</si>
  <si>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</si>
  <si>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</si>
  <si>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</si>
  <si>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</si>
  <si>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</si>
  <si>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</si>
  <si>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</si>
  <si>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</si>
  <si>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</si>
  <si>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</si>
  <si>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</si>
  <si>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</si>
  <si>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</si>
  <si>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</si>
  <si>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</si>
  <si>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</si>
  <si>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</si>
  <si>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</si>
  <si>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</si>
  <si>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</si>
  <si>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</si>
  <si>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</si>
  <si>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</si>
  <si>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</si>
  <si>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</si>
  <si>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</si>
  <si>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</si>
  <si>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</si>
  <si>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</si>
  <si>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</si>
  <si>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</si>
  <si>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</si>
  <si>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</si>
  <si>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</si>
  <si>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</si>
  <si>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</si>
  <si>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</si>
  <si>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</si>
  <si>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</si>
  <si>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</si>
  <si>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</si>
  <si>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</si>
  <si>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</si>
  <si>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</si>
  <si>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</si>
  <si>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</si>
  <si>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</si>
  <si>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</si>
  <si>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</si>
  <si>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</si>
  <si>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</si>
  <si>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</si>
  <si>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</si>
  <si>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</si>
  <si>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</si>
  <si>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</si>
  <si>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</si>
  <si>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</si>
  <si>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</si>
  <si>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</si>
  <si>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</si>
  <si>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</si>
  <si>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</si>
  <si>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</si>
  <si>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</si>
  <si>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</si>
  <si>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</si>
  <si>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</si>
  <si>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</si>
  <si>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</si>
  <si>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</si>
  <si>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</si>
  <si>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</si>
  <si>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</si>
  <si>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</si>
  <si>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</si>
  <si>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</si>
  <si>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</si>
  <si>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</si>
  <si>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</si>
  <si>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</si>
  <si>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</si>
  <si>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</si>
  <si>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</si>
  <si>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</si>
  <si>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</si>
  <si>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</si>
  <si>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</si>
  <si>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</si>
  <si>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</si>
  <si>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</si>
  <si>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</si>
  <si>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</si>
  <si>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</si>
  <si>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</si>
  <si>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</si>
  <si>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</si>
  <si>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</si>
  <si>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</si>
  <si>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</si>
  <si>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</si>
  <si>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</si>
  <si>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</si>
  <si>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</si>
  <si>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</si>
  <si>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</si>
  <si>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</si>
  <si>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</si>
  <si>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</si>
  <si>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</si>
  <si>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</si>
  <si>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</si>
  <si>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</si>
  <si>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</si>
  <si>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</si>
  <si>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</si>
  <si>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</si>
  <si>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</si>
  <si>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</si>
  <si>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</si>
  <si>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</si>
  <si>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</si>
  <si>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</si>
  <si>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</si>
  <si>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</si>
  <si>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</si>
  <si>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</si>
  <si>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</si>
  <si>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</si>
  <si>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</si>
  <si>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</si>
  <si>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</si>
  <si>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</si>
  <si>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</si>
  <si>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</si>
  <si>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</si>
  <si>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</si>
  <si>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</si>
  <si>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</si>
  <si>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</si>
  <si>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</si>
  <si>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</si>
  <si>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</si>
  <si>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</si>
  <si>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</si>
  <si>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</si>
  <si>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</si>
  <si>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</si>
  <si>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</si>
  <si>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</si>
  <si>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</si>
  <si>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</si>
  <si>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</si>
  <si>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</si>
  <si>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</si>
  <si>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</si>
  <si>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</si>
  <si>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</si>
  <si>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</si>
  <si>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</si>
  <si>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</si>
  <si>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</si>
  <si>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</si>
  <si>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</si>
  <si>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</si>
  <si>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</si>
  <si>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</si>
  <si>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</si>
  <si>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</si>
  <si>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</si>
  <si>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</si>
  <si>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</si>
  <si>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</si>
  <si>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</si>
  <si>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</si>
  <si>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</si>
  <si>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</si>
  <si>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</si>
  <si>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</si>
  <si>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</si>
  <si>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</si>
  <si>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</si>
  <si>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</si>
  <si>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</si>
  <si>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</si>
  <si>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</si>
  <si>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</si>
  <si>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</si>
  <si>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</si>
  <si>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</si>
  <si>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</si>
  <si>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</si>
  <si>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</si>
  <si>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</si>
  <si>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</si>
  <si>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</si>
  <si>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</si>
  <si>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</si>
  <si>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</si>
  <si>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</si>
  <si>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</si>
  <si>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</si>
  <si>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</si>
  <si>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</si>
  <si>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</si>
  <si>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</si>
  <si>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</si>
  <si>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</si>
  <si>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</si>
  <si>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</si>
  <si>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</si>
  <si>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</si>
  <si>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</si>
  <si>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</si>
  <si>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</si>
  <si>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</si>
  <si>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</si>
  <si>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</si>
  <si>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</si>
  <si>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</si>
  <si>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</si>
  <si>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</si>
  <si>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</si>
  <si>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</si>
  <si>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</si>
  <si>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</si>
  <si>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</si>
  <si>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</si>
  <si>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</si>
  <si>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</si>
  <si>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</si>
  <si>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</si>
  <si>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</si>
  <si>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</si>
  <si>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</si>
  <si>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</si>
  <si>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</si>
  <si>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</si>
  <si>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</si>
  <si>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</si>
  <si>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</si>
  <si>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</si>
  <si>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</si>
  <si>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</si>
  <si>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</si>
  <si>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</si>
  <si>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</si>
  <si>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</si>
  <si>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</si>
  <si>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</si>
  <si>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</si>
  <si>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</si>
  <si>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</si>
  <si>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</si>
  <si>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</si>
  <si>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</si>
  <si>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</si>
  <si>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</si>
  <si>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</si>
  <si>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</si>
  <si>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</si>
  <si>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</si>
  <si>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</si>
  <si>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</si>
  <si>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</si>
  <si>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</si>
  <si>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</si>
  <si>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</si>
  <si>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</si>
  <si>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</si>
  <si>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</si>
  <si>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</si>
  <si>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</si>
  <si>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</si>
  <si>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</si>
  <si>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</si>
  <si>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</si>
  <si>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</si>
  <si>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</si>
  <si>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</si>
  <si>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</si>
  <si>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</si>
  <si>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</si>
  <si>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</si>
  <si>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</si>
  <si>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</si>
  <si>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</si>
  <si>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</si>
  <si>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</si>
  <si>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</si>
  <si>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</si>
  <si>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</si>
  <si>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</si>
  <si>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</si>
  <si>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</si>
  <si>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</si>
  <si>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</si>
  <si>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</si>
  <si>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</si>
  <si>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</si>
  <si>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</si>
  <si>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</si>
  <si>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</si>
  <si>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</si>
  <si>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</si>
  <si>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</si>
  <si>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</si>
  <si>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</si>
  <si>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</si>
  <si>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</si>
  <si>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</si>
  <si>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</si>
  <si>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</si>
  <si>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</si>
  <si>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</si>
  <si>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</si>
  <si>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</si>
  <si>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</si>
  <si>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</si>
  <si>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</si>
  <si>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</si>
  <si>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</si>
  <si>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</si>
  <si>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</si>
  <si>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</si>
  <si>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</si>
  <si>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</si>
  <si>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</si>
  <si>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</si>
  <si>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</si>
  <si>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</si>
  <si>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</si>
  <si>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</si>
  <si>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</si>
  <si>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</si>
  <si>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</si>
  <si>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</si>
  <si>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</si>
  <si>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</si>
  <si>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</si>
  <si>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</si>
  <si>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</si>
  <si>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</si>
  <si>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</si>
  <si>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</si>
  <si>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</si>
  <si>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</si>
  <si>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</si>
  <si>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</si>
  <si>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</si>
  <si>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</si>
  <si>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</si>
  <si>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</si>
  <si>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</si>
  <si>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</si>
  <si>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</si>
  <si>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</si>
  <si>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</si>
  <si>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</si>
  <si>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</si>
  <si>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</si>
  <si>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</si>
  <si>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</si>
  <si>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</si>
  <si>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</si>
  <si>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</si>
  <si>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</si>
  <si>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</si>
  <si>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</si>
  <si>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</si>
  <si>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</si>
  <si>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</si>
  <si>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</si>
  <si>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</si>
  <si>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</si>
  <si>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</si>
  <si>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</si>
  <si>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</si>
  <si>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</si>
  <si>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</si>
  <si>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</si>
  <si>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</si>
  <si>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</si>
  <si>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</si>
  <si>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</si>
  <si>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</si>
  <si>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</si>
  <si>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</si>
  <si>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</si>
  <si>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</si>
  <si>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</si>
  <si>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</si>
  <si>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</si>
  <si>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</si>
  <si>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</si>
  <si>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</si>
  <si>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</si>
  <si>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</si>
  <si>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</si>
  <si>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</si>
  <si>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</si>
  <si>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</si>
  <si>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</si>
  <si>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</si>
  <si>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</si>
  <si>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</si>
  <si>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</si>
  <si>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</si>
  <si>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</si>
  <si>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</si>
  <si>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</si>
  <si>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</si>
  <si>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</si>
  <si>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</si>
  <si>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</si>
  <si>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</si>
  <si>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</si>
  <si>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</si>
  <si>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</si>
  <si>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</si>
  <si>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</si>
  <si>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</si>
  <si>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</si>
  <si>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</si>
  <si>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</si>
  <si>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</si>
  <si>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</si>
  <si>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</si>
  <si>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</si>
  <si>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</si>
  <si>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</si>
  <si>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</si>
  <si>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</si>
  <si>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</si>
  <si>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</si>
  <si>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</si>
  <si>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</si>
  <si>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</si>
  <si>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</si>
  <si>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</si>
  <si>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</si>
  <si>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</si>
  <si>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</si>
  <si>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</si>
  <si>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</si>
  <si>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</si>
  <si>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</si>
  <si>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</si>
  <si>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</si>
  <si>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</si>
  <si>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</si>
  <si>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</si>
  <si>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</si>
  <si>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</si>
  <si>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</si>
  <si>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</si>
  <si>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</si>
  <si>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</si>
  <si>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</si>
  <si>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</si>
  <si>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</si>
  <si>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</si>
  <si>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</si>
  <si>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</si>
  <si>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</si>
  <si>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</si>
  <si>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</si>
  <si>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</si>
  <si>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</si>
  <si>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</si>
  <si>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</si>
  <si>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</si>
  <si>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</si>
  <si>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</si>
  <si>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</si>
  <si>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</si>
  <si>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</si>
  <si>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</si>
  <si>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</si>
  <si>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</si>
  <si>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</si>
  <si>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</si>
  <si>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</si>
  <si>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</si>
  <si>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</si>
  <si>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</si>
  <si>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</si>
  <si>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</si>
  <si>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</si>
  <si>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</si>
  <si>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</si>
  <si>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</si>
  <si>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</si>
  <si>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</si>
  <si>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</si>
  <si>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</si>
  <si>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</si>
  <si>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</si>
  <si>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</si>
  <si>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</si>
  <si>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</si>
  <si>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</si>
  <si>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</si>
  <si>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</si>
  <si>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</si>
  <si>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</si>
  <si>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</si>
  <si>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</si>
  <si>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</si>
  <si>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</si>
  <si>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</si>
  <si>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</si>
  <si>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</si>
  <si>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</si>
  <si>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</si>
  <si>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</si>
  <si>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</si>
  <si>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</si>
  <si>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</si>
  <si>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</si>
  <si>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</si>
  <si>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</si>
  <si>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</si>
  <si>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</si>
  <si>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</si>
  <si>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</si>
  <si>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</si>
  <si>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</si>
  <si>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</si>
  <si>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</si>
  <si>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</si>
  <si>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</si>
  <si>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</si>
  <si>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</si>
  <si>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</si>
  <si>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</si>
  <si>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</si>
  <si>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</si>
  <si>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</si>
  <si>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</si>
  <si>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</si>
  <si>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</si>
  <si>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</si>
  <si>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</si>
  <si>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</si>
  <si>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</si>
  <si>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</si>
  <si>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</si>
  <si>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</si>
  <si>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</si>
  <si>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</si>
  <si>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</si>
  <si>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</si>
  <si>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</si>
  <si>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</si>
  <si>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</si>
  <si>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</si>
  <si>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</si>
  <si>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</si>
  <si>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</si>
  <si>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</si>
  <si>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</si>
  <si>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</si>
  <si>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</si>
  <si>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</si>
  <si>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</si>
  <si>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</si>
  <si>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</si>
  <si>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</si>
  <si>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</si>
  <si>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</si>
  <si>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</si>
  <si>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</si>
  <si>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</si>
  <si>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</si>
  <si>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</si>
  <si>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</si>
  <si>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</si>
  <si>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</si>
  <si>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</si>
  <si>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</si>
  <si>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</si>
  <si>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</si>
  <si>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</si>
  <si>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</si>
  <si>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</si>
  <si>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</si>
  <si>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</si>
  <si>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</si>
  <si>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</si>
  <si>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</si>
  <si>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</si>
  <si>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</si>
  <si>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</si>
  <si>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</si>
  <si>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</si>
  <si>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</si>
  <si>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</si>
  <si>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</si>
  <si>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</si>
  <si>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</si>
  <si>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</si>
  <si>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</si>
  <si>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</si>
  <si>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</si>
  <si>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</si>
  <si>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</si>
  <si>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</si>
  <si>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</si>
  <si>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</si>
  <si>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</si>
  <si>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</si>
  <si>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</si>
  <si>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</si>
  <si>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</si>
  <si>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</si>
  <si>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</si>
  <si>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</si>
  <si>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</si>
  <si>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</si>
  <si>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</si>
  <si>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</si>
  <si>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</si>
  <si>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</si>
  <si>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</si>
  <si>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</si>
  <si>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</si>
  <si>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</si>
  <si>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</si>
  <si>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</si>
  <si>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</si>
  <si>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</si>
  <si>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</si>
  <si>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</si>
  <si>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</si>
  <si>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</si>
  <si>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</si>
  <si>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</si>
  <si>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</si>
  <si>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</si>
  <si>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</si>
  <si>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</si>
  <si>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</si>
  <si>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</si>
  <si>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</si>
  <si>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</si>
  <si>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</si>
  <si>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</si>
  <si>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</si>
  <si>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</si>
  <si>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</si>
  <si>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</si>
  <si>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</si>
  <si>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</si>
  <si>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</si>
  <si>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</si>
  <si>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</si>
  <si>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</si>
  <si>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</si>
  <si>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</si>
  <si>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</si>
  <si>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</si>
  <si>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</si>
  <si>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</si>
  <si>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</si>
  <si>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</si>
  <si>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</si>
  <si>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</si>
  <si>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</si>
  <si>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</si>
  <si>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</si>
  <si>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</si>
  <si>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</si>
  <si>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</si>
  <si>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</si>
  <si>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</si>
  <si>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</si>
  <si>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</si>
  <si>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</si>
  <si>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</si>
  <si>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</si>
  <si>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</si>
  <si>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</si>
  <si>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</si>
  <si>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</si>
  <si>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</si>
  <si>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</si>
  <si>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</si>
  <si>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</si>
  <si>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</si>
  <si>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</si>
  <si>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</si>
  <si>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</si>
  <si>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</si>
  <si>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</si>
  <si>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</si>
  <si>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</si>
  <si>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</si>
  <si>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</si>
  <si>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</si>
  <si>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</si>
  <si>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</si>
  <si>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</si>
  <si>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</si>
  <si>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</si>
  <si>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</si>
  <si>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</si>
  <si>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</si>
  <si>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</si>
  <si>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</si>
  <si>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</si>
  <si>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</si>
  <si>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</si>
  <si>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</si>
  <si>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</si>
  <si>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</si>
  <si>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</si>
  <si>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</si>
  <si>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</si>
  <si>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</si>
  <si>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</si>
  <si>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</si>
  <si>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</si>
  <si>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</si>
  <si>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</si>
  <si>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</si>
  <si>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</si>
  <si>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</si>
  <si>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</si>
  <si>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</si>
  <si>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</si>
  <si>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</si>
  <si>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</si>
  <si>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</si>
  <si>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</si>
  <si>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</si>
  <si>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</si>
  <si>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</si>
  <si>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</si>
  <si>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</si>
  <si>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</si>
  <si>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</si>
  <si>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</si>
  <si>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</si>
  <si>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</si>
  <si>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</si>
  <si>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</si>
  <si>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</si>
  <si>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</si>
  <si>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</si>
  <si>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</si>
  <si>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</si>
  <si>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</si>
  <si>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</si>
  <si>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</si>
  <si>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</si>
  <si>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</si>
  <si>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</si>
  <si>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</si>
  <si>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</si>
  <si>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</si>
  <si>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</si>
  <si>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</si>
  <si>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</si>
  <si>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</si>
  <si>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</si>
  <si>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</si>
  <si>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</si>
  <si>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</si>
  <si>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</si>
  <si>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</si>
  <si>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</si>
  <si>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</si>
  <si>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</si>
  <si>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</si>
  <si>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</si>
  <si>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</si>
  <si>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</si>
  <si>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</si>
  <si>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</si>
  <si>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</si>
  <si>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</si>
  <si>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</si>
  <si>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</si>
  <si>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</si>
  <si>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</si>
  <si>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</si>
  <si>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</si>
  <si>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</si>
  <si>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</si>
  <si>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</si>
  <si>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</si>
  <si>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</si>
  <si>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</si>
  <si>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</si>
  <si>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</si>
  <si>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</si>
  <si>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</si>
  <si>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</si>
  <si>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</si>
  <si>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</si>
  <si>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</si>
  <si>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</si>
  <si>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</si>
  <si>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</si>
  <si>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</si>
  <si>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</si>
  <si>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</si>
  <si>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</si>
  <si>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</si>
  <si>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</si>
  <si>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</si>
  <si>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</si>
  <si>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</si>
  <si>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</si>
  <si>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</si>
  <si>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</si>
  <si>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</si>
  <si>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</si>
  <si>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</si>
  <si>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</si>
  <si>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</si>
  <si>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</si>
  <si>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</si>
  <si>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</si>
  <si>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</si>
  <si>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</si>
  <si>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</si>
  <si>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</si>
  <si>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</si>
  <si>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</si>
  <si>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</si>
  <si>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</si>
  <si>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</si>
  <si>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</si>
  <si>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</si>
  <si>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</si>
  <si>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</si>
  <si>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</si>
  <si>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</si>
  <si>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</si>
  <si>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</si>
  <si>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</si>
  <si>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</si>
  <si>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</si>
  <si>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</si>
  <si>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</si>
  <si>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</si>
  <si>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</si>
  <si>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</si>
  <si>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</si>
  <si>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</si>
  <si>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</si>
  <si>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</si>
  <si>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</si>
  <si>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</si>
  <si>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</si>
  <si>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</si>
  <si>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</si>
  <si>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</si>
  <si>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</si>
  <si>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</si>
  <si>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</si>
  <si>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</si>
  <si>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</si>
  <si>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</si>
  <si>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</si>
  <si>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</si>
  <si>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</si>
  <si>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</si>
  <si>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</si>
  <si>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</si>
  <si>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</si>
  <si>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</si>
  <si>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</si>
  <si>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</si>
  <si>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</si>
  <si>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</si>
  <si>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</si>
  <si>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</si>
  <si>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</si>
  <si>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</si>
  <si>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</si>
  <si>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</si>
  <si>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</si>
  <si>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</si>
  <si>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</si>
  <si>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</si>
  <si>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</si>
  <si>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</si>
  <si>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</si>
  <si>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</si>
  <si>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</si>
  <si>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</si>
  <si>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</si>
  <si>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</si>
  <si>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</si>
  <si>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</si>
  <si>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</si>
  <si>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</si>
  <si>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</si>
  <si>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</si>
  <si>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</si>
  <si>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</si>
  <si>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</si>
  <si>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</si>
  <si>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</si>
  <si>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</si>
  <si>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</si>
  <si>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</si>
  <si>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</si>
  <si>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</si>
  <si>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</si>
  <si>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</si>
  <si>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</si>
  <si>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</si>
  <si>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</si>
  <si>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</si>
  <si>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</si>
  <si>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</si>
  <si>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</si>
  <si>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</si>
  <si>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</si>
  <si>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</si>
  <si>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</si>
  <si>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</si>
  <si>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</si>
  <si>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</si>
  <si>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</si>
  <si>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</si>
  <si>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</si>
  <si>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</si>
  <si>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</si>
  <si>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</si>
  <si>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</si>
  <si>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</si>
  <si>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</si>
  <si>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</si>
  <si>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</si>
  <si>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</si>
  <si>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</si>
  <si>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</si>
  <si>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</si>
  <si>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</si>
  <si>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</si>
  <si>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</si>
  <si>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</si>
  <si>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</si>
  <si>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</si>
  <si>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</si>
  <si>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</si>
  <si>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</si>
  <si>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</si>
  <si>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</si>
  <si>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</si>
  <si>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</si>
  <si>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</si>
  <si>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</si>
  <si>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</si>
  <si>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</si>
  <si>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</si>
  <si>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</si>
  <si>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</si>
  <si>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</si>
  <si>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</si>
  <si>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</si>
  <si>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</si>
  <si>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</si>
  <si>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</si>
  <si>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</si>
  <si>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</si>
  <si>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</si>
  <si>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</si>
  <si>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</si>
  <si>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</si>
  <si>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</si>
  <si>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</si>
  <si>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</si>
  <si>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</si>
  <si>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</si>
  <si>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</si>
  <si>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</si>
  <si>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</si>
  <si>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</si>
  <si>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</si>
  <si>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</si>
  <si>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</si>
  <si>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</si>
  <si>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</si>
  <si>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</si>
  <si>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</si>
  <si>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</si>
  <si>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</si>
  <si>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</si>
  <si>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</si>
  <si>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</si>
  <si>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</si>
  <si>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</si>
  <si>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</si>
  <si>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</si>
  <si>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</si>
  <si>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</si>
  <si>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</si>
  <si>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</si>
  <si>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</si>
  <si>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</si>
  <si>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</si>
  <si>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</si>
  <si>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</si>
  <si>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</si>
  <si>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</si>
  <si>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</si>
  <si>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</si>
  <si>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</si>
  <si>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</si>
  <si>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</si>
  <si>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</si>
  <si>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</si>
  <si>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</si>
  <si>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</si>
  <si>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</si>
  <si>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</si>
  <si>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</si>
  <si>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</si>
  <si>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</si>
  <si>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</si>
  <si>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</si>
  <si>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</si>
  <si>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</si>
  <si>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</si>
  <si>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</si>
  <si>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</si>
  <si>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</si>
  <si>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</si>
  <si>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</si>
  <si>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</si>
  <si>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</si>
  <si>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</si>
  <si>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</si>
  <si>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</si>
  <si>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</si>
  <si>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</si>
  <si>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</si>
  <si>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</si>
  <si>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</si>
  <si>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</si>
  <si>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</si>
  <si>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</si>
  <si>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</si>
  <si>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</si>
  <si>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</si>
  <si>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</si>
  <si>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</si>
  <si>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</si>
  <si>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</si>
  <si>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</si>
  <si>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</si>
  <si>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</si>
  <si>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</si>
  <si>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</si>
  <si>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</si>
  <si>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</si>
  <si>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</si>
  <si>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</si>
  <si>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</si>
  <si>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</si>
  <si>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</si>
  <si>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</si>
  <si>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</si>
  <si>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</si>
  <si>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</si>
  <si>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</si>
  <si>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</si>
  <si>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</si>
  <si>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</si>
  <si>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</si>
  <si>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</si>
  <si>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</si>
  <si>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</si>
  <si>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</si>
  <si>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</si>
  <si>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</si>
  <si>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</si>
  <si>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</si>
  <si>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</si>
  <si>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</si>
  <si>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</si>
  <si>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</si>
  <si>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</si>
  <si>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</si>
  <si>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</si>
  <si>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</si>
  <si>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</si>
  <si>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</si>
  <si>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</si>
  <si>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</si>
  <si>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</si>
  <si>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</si>
  <si>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</si>
  <si>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</si>
  <si>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</si>
  <si>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</si>
  <si>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</si>
  <si>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</si>
  <si>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</si>
  <si>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</si>
  <si>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</si>
  <si>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</si>
  <si>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</si>
  <si>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</si>
  <si>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</si>
  <si>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</si>
  <si>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</si>
  <si>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</si>
  <si>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</si>
  <si>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</si>
  <si>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</si>
  <si>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</si>
  <si>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</si>
  <si>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</si>
  <si>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</si>
  <si>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</si>
  <si>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</si>
  <si>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</si>
  <si>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</si>
  <si>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</si>
  <si>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</si>
  <si>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</si>
  <si>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</si>
  <si>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</si>
  <si>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</si>
  <si>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</si>
  <si>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</si>
  <si>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</si>
  <si>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</si>
  <si>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</si>
  <si>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</si>
  <si>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</si>
  <si>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</si>
  <si>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</si>
  <si>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</si>
  <si>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</si>
  <si>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</si>
  <si>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</si>
  <si>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</si>
  <si>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</si>
  <si>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</si>
  <si>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</si>
  <si>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</si>
  <si>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</si>
  <si>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</si>
  <si>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</si>
  <si>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</si>
  <si>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</si>
  <si>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</si>
  <si>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</si>
  <si>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</si>
  <si>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</si>
  <si>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</si>
  <si>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</si>
  <si>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</si>
  <si>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</si>
  <si>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</si>
  <si>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</si>
  <si>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</si>
  <si>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</si>
  <si>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</si>
  <si>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</si>
  <si>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</si>
  <si>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</si>
  <si>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</si>
  <si>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</si>
  <si>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</si>
  <si>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</si>
  <si>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</si>
  <si>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</si>
  <si>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</si>
  <si>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</si>
  <si>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</si>
  <si>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</si>
  <si>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</si>
  <si>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</si>
  <si>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</si>
  <si>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</si>
  <si>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</si>
  <si>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</si>
  <si>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</si>
  <si>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</si>
  <si>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</si>
  <si>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</si>
  <si>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</si>
  <si>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</si>
  <si>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</si>
  <si>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</si>
  <si>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</si>
  <si>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</si>
  <si>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</si>
  <si>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</si>
  <si>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</si>
  <si>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</si>
  <si>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</si>
  <si>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</si>
  <si>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</si>
  <si>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</si>
  <si>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</si>
  <si>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</si>
  <si>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</si>
  <si>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</si>
  <si>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</si>
  <si>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</si>
  <si>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</si>
  <si>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</si>
  <si>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</si>
  <si>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</si>
  <si>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</si>
  <si>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</si>
  <si>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</si>
  <si>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</si>
  <si>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</si>
  <si>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</si>
  <si>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</si>
  <si>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</si>
  <si>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</si>
  <si>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</si>
  <si>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</si>
  <si>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</si>
  <si>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</si>
  <si>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</si>
  <si>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</si>
  <si>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</si>
  <si>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</si>
  <si>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</si>
  <si>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</si>
  <si>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</si>
  <si>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</si>
  <si>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</si>
  <si>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</si>
  <si>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</si>
  <si>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</si>
  <si>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</si>
  <si>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</si>
  <si>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</si>
  <si>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</si>
  <si>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</si>
  <si>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</si>
  <si>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</si>
  <si>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</si>
  <si>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</si>
  <si>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</si>
  <si>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</si>
  <si>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</si>
  <si>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</si>
  <si>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</si>
  <si>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</si>
  <si>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</si>
  <si>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</si>
  <si>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</si>
  <si>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</si>
  <si>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</si>
  <si>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</si>
  <si>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</si>
  <si>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</si>
  <si>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</si>
  <si>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</si>
  <si>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</si>
  <si>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</si>
  <si>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</si>
  <si>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</si>
  <si>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</si>
  <si>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</si>
  <si>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</si>
  <si>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</si>
  <si>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</si>
  <si>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</si>
  <si>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</si>
  <si>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</si>
  <si>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</si>
  <si>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</si>
  <si>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</si>
  <si>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</si>
  <si>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</si>
  <si>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</si>
  <si>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</si>
  <si>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</si>
  <si>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</si>
  <si>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</si>
  <si>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</si>
  <si>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</si>
  <si>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</si>
  <si>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</si>
  <si>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</si>
  <si>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</si>
  <si>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</si>
  <si>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</si>
  <si>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</si>
  <si>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</si>
  <si>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</si>
  <si>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</si>
  <si>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</si>
  <si>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</si>
  <si>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</si>
  <si>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</si>
  <si>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</si>
  <si>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</si>
  <si>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</si>
  <si>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</si>
  <si>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</si>
  <si>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</si>
  <si>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</si>
  <si>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</si>
  <si>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</si>
  <si>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</si>
  <si>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</si>
  <si>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</si>
  <si>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</si>
  <si>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</si>
  <si>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</si>
  <si>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</si>
  <si>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</si>
  <si>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</si>
  <si>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</si>
  <si>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</si>
  <si>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</si>
  <si>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</si>
  <si>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</si>
  <si>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</si>
  <si>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</si>
  <si>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</si>
  <si>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</si>
  <si>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</si>
  <si>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</si>
  <si>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</si>
  <si>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</si>
  <si>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</si>
  <si>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</si>
  <si>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</si>
  <si>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</si>
  <si>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</si>
  <si>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</si>
  <si>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</si>
  <si>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</si>
  <si>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</si>
  <si>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</si>
  <si>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</si>
  <si>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</si>
  <si>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</si>
  <si>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</si>
  <si>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</si>
  <si>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</si>
  <si>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</si>
  <si>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</si>
  <si>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</si>
  <si>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</si>
  <si>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</si>
  <si>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</si>
  <si>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</si>
  <si>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</si>
  <si>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</si>
  <si>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</si>
  <si>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</si>
  <si>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</si>
  <si>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</si>
  <si>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</si>
  <si>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</si>
  <si>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</si>
  <si>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</si>
  <si>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</si>
  <si>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</si>
  <si>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</si>
  <si>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</si>
  <si>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</si>
  <si>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</si>
  <si>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</si>
  <si>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</si>
  <si>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</si>
  <si>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</si>
  <si>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</si>
  <si>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</si>
  <si>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</si>
  <si>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</si>
  <si>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</si>
  <si>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</si>
  <si>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</si>
  <si>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</si>
  <si>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</si>
  <si>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</si>
  <si>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</si>
  <si>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</si>
  <si>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</si>
  <si>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</si>
  <si>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</si>
  <si>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</si>
  <si>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</si>
  <si>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</si>
  <si>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</si>
  <si>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</si>
  <si>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</si>
  <si>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</si>
  <si>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</si>
  <si>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</si>
  <si>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</si>
  <si>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</si>
  <si>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</si>
  <si>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</si>
  <si>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</si>
  <si>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</si>
  <si>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</si>
  <si>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</si>
  <si>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</si>
  <si>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</si>
  <si>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</si>
  <si>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</si>
  <si>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</si>
  <si>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</si>
  <si>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</si>
  <si>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</si>
  <si>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</si>
  <si>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</si>
  <si>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</si>
  <si>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</si>
  <si>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</si>
  <si>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</si>
  <si>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</si>
  <si>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</si>
  <si>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</si>
  <si>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</si>
  <si>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</si>
  <si>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</si>
  <si>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</si>
  <si>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</si>
  <si>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</si>
  <si>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</si>
  <si>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</si>
  <si>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</si>
  <si>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</si>
  <si>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</si>
  <si>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</si>
  <si>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</si>
  <si>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</si>
  <si>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</si>
  <si>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</si>
  <si>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</si>
  <si>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</si>
  <si>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</si>
  <si>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</si>
  <si>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</si>
  <si>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</si>
  <si>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</si>
  <si>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</si>
  <si>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</si>
  <si>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</si>
  <si>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</si>
  <si>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</si>
  <si>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</si>
  <si>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</si>
  <si>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</si>
  <si>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</si>
  <si>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</si>
  <si>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</si>
  <si>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</si>
  <si>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</si>
  <si>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</si>
  <si>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</si>
  <si>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</si>
  <si>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</si>
  <si>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</si>
  <si>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</si>
  <si>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</si>
  <si>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</si>
  <si>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</si>
  <si>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</si>
  <si>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</si>
  <si>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</si>
  <si>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</si>
  <si>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</si>
  <si>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</si>
  <si>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</si>
  <si>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</si>
  <si>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</si>
  <si>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</si>
  <si>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</si>
  <si>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</si>
  <si>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</si>
  <si>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</si>
  <si>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</si>
  <si>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</si>
  <si>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</si>
  <si>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</si>
  <si>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</si>
  <si>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</si>
  <si>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</si>
  <si>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</si>
  <si>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</si>
  <si>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</si>
  <si>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</si>
  <si>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</si>
  <si>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</si>
  <si>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</si>
  <si>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</si>
  <si>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</si>
  <si>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</si>
  <si>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</si>
  <si>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</si>
  <si>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</si>
  <si>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</si>
  <si>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</si>
  <si>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</si>
  <si>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</si>
  <si>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</si>
  <si>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</si>
  <si>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</si>
  <si>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</si>
  <si>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</si>
  <si>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</si>
  <si>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</si>
  <si>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</si>
  <si>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</si>
  <si>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</si>
  <si>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</si>
  <si>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</si>
  <si>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</si>
  <si>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</si>
  <si>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</si>
  <si>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</si>
  <si>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</si>
  <si>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</si>
  <si>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</si>
  <si>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</si>
  <si>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</si>
  <si>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</si>
  <si>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</si>
  <si>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</si>
  <si>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</si>
  <si>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</si>
  <si>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</si>
  <si>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</si>
  <si>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</si>
  <si>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</si>
  <si>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</si>
  <si>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</si>
  <si>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</si>
  <si>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</si>
  <si>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</si>
  <si>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</si>
  <si>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</si>
  <si>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</si>
  <si>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</si>
  <si>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</si>
  <si>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</si>
  <si>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</si>
  <si>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</si>
  <si>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</si>
  <si>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</si>
  <si>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</si>
  <si>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</si>
  <si>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</si>
  <si>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</si>
  <si>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</si>
  <si>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</si>
  <si>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</si>
  <si>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</si>
  <si>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</si>
  <si>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</si>
  <si>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</si>
  <si>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</si>
  <si>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</si>
  <si>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</si>
  <si>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</si>
  <si>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</si>
  <si>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</si>
  <si>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</si>
  <si>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</si>
  <si>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</si>
  <si>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</si>
  <si>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</si>
  <si>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</si>
  <si>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</si>
  <si>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</si>
  <si>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</si>
  <si>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</si>
  <si>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</si>
  <si>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</si>
  <si>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</si>
  <si>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</si>
  <si>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</si>
  <si>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</si>
  <si>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</si>
  <si>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</si>
  <si>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</si>
  <si>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</si>
  <si>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</si>
  <si>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</si>
  <si>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</si>
  <si>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</si>
  <si>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</si>
  <si>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</si>
  <si>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</si>
  <si>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</si>
  <si>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</si>
  <si>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</si>
  <si>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</si>
  <si>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</si>
  <si>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</si>
  <si>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</si>
  <si>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</si>
  <si>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</si>
  <si>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</si>
  <si>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</si>
  <si>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</si>
  <si>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</si>
  <si>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</si>
  <si>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</si>
  <si>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</si>
  <si>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</si>
  <si>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</si>
  <si>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</si>
  <si>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</si>
  <si>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</si>
  <si>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</si>
  <si>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</si>
  <si>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</si>
  <si>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</si>
  <si>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</si>
  <si>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</si>
  <si>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</si>
  <si>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</si>
  <si>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</si>
  <si>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</si>
  <si>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</si>
  <si>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</si>
  <si>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</si>
  <si>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</si>
  <si>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</si>
  <si>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</si>
  <si>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</si>
  <si>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</si>
  <si>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</si>
  <si>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</si>
  <si>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</si>
  <si>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</si>
  <si>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</si>
  <si>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</si>
  <si>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</si>
  <si>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</si>
  <si>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</si>
  <si>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</si>
  <si>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</si>
  <si>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</si>
  <si>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</si>
  <si>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</si>
  <si>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</si>
  <si>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</si>
  <si>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</si>
  <si>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</si>
  <si>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</si>
  <si>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</si>
  <si>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</si>
  <si>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</si>
  <si>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</si>
  <si>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</si>
  <si>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</si>
  <si>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</si>
  <si>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</si>
  <si>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</si>
  <si>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</si>
  <si>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</si>
  <si>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</si>
  <si>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</si>
  <si>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</si>
  <si>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</si>
  <si>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</si>
  <si>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</si>
  <si>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</si>
  <si>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</si>
  <si>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</si>
  <si>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</si>
  <si>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</si>
  <si>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</si>
  <si>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</si>
  <si>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</si>
  <si>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</si>
  <si>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</si>
  <si>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</si>
  <si>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</si>
  <si>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</si>
  <si>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</si>
  <si>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</si>
  <si>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</si>
  <si>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</si>
  <si>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</si>
  <si>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</si>
  <si>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</si>
  <si>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</si>
  <si>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</si>
  <si>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</si>
  <si>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</si>
  <si>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</si>
  <si>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</si>
  <si>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</si>
  <si>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</si>
  <si>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</si>
  <si>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</si>
  <si>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</si>
  <si>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</si>
  <si>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</si>
  <si>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</si>
  <si>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</si>
  <si>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</si>
  <si>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</si>
  <si>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</si>
  <si>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</si>
  <si>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</si>
  <si>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</si>
  <si>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</si>
  <si>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</si>
  <si>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</si>
  <si>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</si>
  <si>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</si>
  <si>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</si>
  <si>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</si>
  <si>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</si>
  <si>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</si>
  <si>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</si>
  <si>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</si>
  <si>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</si>
  <si>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</si>
  <si>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</si>
  <si>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</si>
  <si>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</si>
  <si>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</si>
  <si>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</si>
  <si>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</si>
  <si>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</si>
  <si>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</si>
  <si>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</si>
  <si>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</si>
  <si>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</si>
  <si>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</si>
  <si>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</si>
  <si>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</si>
  <si>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</si>
  <si>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</si>
  <si>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</si>
  <si>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</si>
  <si>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</si>
  <si>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</si>
  <si>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</si>
  <si>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</si>
  <si>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</si>
  <si>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</si>
  <si>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</si>
  <si>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</si>
  <si>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</si>
  <si>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</si>
  <si>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</si>
  <si>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</si>
  <si>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</si>
  <si>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</si>
  <si>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</si>
  <si>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</si>
  <si>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</si>
  <si>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</si>
  <si>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</si>
  <si>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</si>
  <si>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</si>
  <si>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</si>
  <si>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</si>
  <si>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</si>
  <si>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</si>
  <si>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</si>
  <si>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</si>
  <si>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</si>
  <si>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</si>
  <si>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</si>
  <si>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</si>
  <si>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</si>
  <si>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</si>
  <si>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</si>
  <si>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</si>
  <si>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</si>
  <si>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</si>
  <si>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</si>
  <si>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</si>
  <si>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</si>
  <si>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</si>
  <si>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</si>
  <si>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</si>
  <si>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</si>
  <si>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</si>
  <si>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</si>
  <si>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</si>
  <si>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</si>
  <si>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</si>
  <si>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</si>
  <si>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</si>
  <si>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</si>
  <si>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</si>
  <si>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</si>
  <si>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</si>
  <si>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</si>
  <si>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</si>
  <si>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</si>
  <si>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</si>
  <si>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</si>
  <si>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</si>
  <si>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</si>
  <si>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</si>
  <si>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</si>
  <si>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</si>
  <si>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</si>
  <si>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</si>
  <si>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</si>
  <si>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</si>
  <si>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</si>
  <si>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</si>
  <si>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</si>
  <si>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</si>
  <si>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</si>
  <si>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</si>
  <si>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</si>
  <si>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</si>
  <si>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</si>
  <si>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</si>
  <si>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</si>
  <si>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</si>
  <si>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</si>
  <si>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</si>
  <si>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</si>
  <si>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</si>
  <si>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</si>
  <si>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</si>
  <si>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</si>
  <si>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</si>
  <si>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</si>
  <si>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</si>
  <si>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</si>
  <si>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</si>
  <si>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</si>
  <si>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</si>
  <si>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</si>
  <si>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</si>
  <si>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</si>
  <si>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</si>
  <si>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</si>
  <si>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</si>
  <si>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</si>
  <si>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</si>
  <si>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</si>
  <si>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</si>
  <si>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</si>
  <si>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</si>
  <si>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</si>
  <si>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</si>
  <si>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</si>
  <si>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</si>
  <si>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</si>
  <si>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</si>
  <si>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</si>
  <si>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</si>
  <si>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</si>
  <si>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</si>
  <si>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</si>
  <si>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</si>
  <si>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</si>
  <si>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</si>
  <si>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</si>
  <si>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</si>
  <si>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</si>
  <si>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</si>
  <si>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</si>
  <si>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</si>
  <si>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</si>
  <si>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</si>
  <si>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</si>
  <si>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</si>
  <si>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</si>
  <si>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</si>
  <si>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</si>
  <si>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</si>
  <si>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</si>
  <si>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</si>
  <si>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</si>
  <si>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</si>
  <si>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</si>
  <si>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</si>
  <si>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</si>
  <si>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</si>
  <si>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</si>
  <si>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</si>
  <si>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</si>
  <si>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</si>
  <si>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</si>
  <si>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</si>
  <si>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</si>
  <si>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</si>
  <si>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</si>
  <si>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</si>
  <si>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</si>
  <si>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</si>
  <si>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</si>
  <si>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</si>
  <si>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</si>
  <si>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</si>
  <si>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</si>
  <si>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</si>
  <si>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</si>
  <si>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</si>
  <si>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</si>
  <si>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</si>
  <si>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</si>
  <si>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</si>
  <si>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</si>
  <si>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</si>
  <si>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</si>
  <si>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</si>
  <si>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</si>
  <si>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</si>
  <si>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</si>
  <si>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</si>
  <si>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</si>
  <si>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</si>
  <si>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</si>
  <si>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</si>
  <si>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</si>
  <si>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</si>
  <si>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</si>
  <si>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</si>
  <si>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</si>
  <si>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</si>
  <si>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</si>
  <si>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</si>
  <si>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</si>
  <si>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</si>
  <si>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</si>
  <si>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</si>
  <si>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</si>
  <si>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</si>
  <si>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</si>
  <si>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</si>
  <si>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</si>
  <si>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</si>
  <si>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</si>
  <si>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</si>
  <si>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</si>
  <si>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</si>
  <si>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</si>
  <si>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</si>
  <si>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</si>
  <si>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</si>
  <si>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</si>
  <si>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</si>
  <si>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</si>
  <si>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</si>
  <si>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</si>
  <si>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</si>
  <si>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</si>
  <si>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</si>
  <si>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</si>
  <si>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</si>
  <si>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</si>
  <si>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</si>
  <si>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</si>
  <si>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</si>
  <si>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</si>
  <si>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</si>
  <si>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</si>
  <si>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</si>
  <si>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</si>
  <si>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</si>
  <si>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</si>
  <si>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</si>
  <si>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</si>
  <si>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</si>
  <si>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</si>
  <si>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</si>
  <si>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</si>
  <si>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</si>
  <si>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</si>
  <si>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</si>
  <si>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</si>
  <si>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</si>
  <si>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</si>
  <si>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</si>
  <si>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</si>
  <si>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</si>
  <si>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</si>
  <si>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</si>
  <si>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</si>
  <si>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</si>
  <si>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</si>
  <si>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</si>
  <si>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</si>
  <si>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</si>
  <si>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</si>
  <si>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</si>
  <si>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</si>
  <si>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</si>
  <si>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</si>
  <si>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</si>
  <si>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</si>
  <si>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</si>
  <si>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</si>
  <si>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</si>
  <si>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</si>
  <si>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</si>
  <si>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</si>
  <si>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</si>
  <si>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</si>
  <si>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</si>
  <si>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</si>
  <si>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</si>
  <si>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</si>
  <si>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</si>
  <si>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</si>
  <si>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</si>
  <si>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</si>
  <si>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</si>
  <si>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</si>
  <si>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</si>
  <si>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</si>
  <si>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</si>
  <si>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</si>
  <si>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</si>
  <si>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</si>
  <si>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</si>
  <si>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</si>
  <si>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</si>
  <si>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</si>
  <si>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</si>
  <si>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</si>
  <si>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</si>
  <si>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</si>
  <si>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</si>
  <si>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</si>
  <si>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</si>
  <si>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</si>
  <si>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</si>
  <si>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</si>
  <si>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</si>
  <si>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</si>
  <si>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</si>
  <si>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</si>
  <si>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</si>
  <si>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</si>
  <si>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</si>
  <si>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</si>
  <si>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</si>
  <si>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</si>
  <si>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</si>
  <si>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</si>
  <si>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</si>
  <si>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</si>
  <si>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</si>
  <si>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</si>
  <si>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</si>
  <si>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</si>
  <si>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</si>
  <si>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</si>
  <si>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</si>
  <si>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</si>
  <si>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</si>
  <si>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</si>
  <si>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</si>
  <si>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</si>
  <si>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</si>
  <si>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</si>
  <si>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</si>
  <si>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</si>
  <si>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</si>
  <si>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</si>
  <si>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</si>
  <si>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</si>
  <si>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</si>
  <si>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</si>
  <si>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</si>
  <si>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</si>
  <si>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</si>
  <si>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</si>
  <si>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</si>
  <si>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</si>
  <si>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</si>
  <si>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</si>
  <si>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</si>
  <si>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</si>
  <si>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</si>
  <si>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</si>
  <si>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</si>
  <si>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</si>
  <si>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</si>
  <si>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</si>
  <si>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</si>
  <si>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</si>
  <si>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</si>
  <si>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</si>
  <si>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</si>
  <si>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</si>
  <si>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</si>
  <si>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</si>
  <si>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</si>
  <si>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</si>
  <si>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</si>
  <si>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</si>
  <si>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</si>
  <si>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</si>
  <si>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</si>
  <si>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</si>
  <si>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</si>
  <si>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</si>
  <si>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</si>
  <si>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</si>
  <si>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</si>
  <si>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</si>
  <si>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</si>
  <si>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</si>
  <si>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</si>
  <si>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</si>
  <si>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</si>
  <si>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</si>
  <si>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</si>
  <si>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</si>
  <si>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</si>
  <si>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</si>
  <si>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</si>
  <si>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</si>
  <si>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</si>
  <si>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</si>
  <si>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</si>
  <si>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</si>
  <si>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</si>
  <si>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</si>
  <si>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</si>
  <si>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</si>
  <si>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</si>
  <si>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</si>
  <si>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</si>
  <si>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</si>
  <si>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</si>
  <si>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</si>
  <si>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</si>
  <si>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</si>
  <si>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</si>
  <si>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</si>
  <si>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</si>
  <si>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</si>
  <si>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</si>
  <si>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</si>
  <si>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</si>
  <si>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</si>
  <si>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</si>
  <si>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</si>
  <si>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</si>
  <si>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</si>
  <si>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</si>
  <si>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</si>
  <si>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</si>
  <si>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</si>
  <si>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</si>
  <si>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</si>
  <si>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</si>
  <si>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</si>
  <si>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</si>
  <si>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</si>
  <si>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</si>
  <si>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</si>
  <si>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</si>
  <si>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</si>
  <si>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</si>
  <si>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</si>
  <si>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</si>
  <si>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</si>
  <si>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</si>
  <si>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</si>
  <si>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</si>
  <si>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</si>
  <si>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</si>
  <si>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</si>
  <si>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</si>
  <si>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</si>
  <si>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</si>
  <si>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</si>
  <si>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</si>
  <si>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</si>
  <si>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</si>
  <si>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</si>
  <si>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</si>
  <si>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</si>
  <si>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</si>
  <si>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</si>
  <si>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</si>
  <si>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</si>
  <si>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</si>
  <si>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</si>
  <si>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</si>
  <si>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</si>
  <si>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</si>
  <si>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</si>
  <si>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</si>
  <si>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</si>
  <si>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</si>
  <si>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</si>
  <si>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</si>
  <si>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</si>
  <si>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</si>
  <si>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</si>
  <si>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</si>
  <si>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</si>
  <si>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</si>
  <si>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</si>
  <si>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</si>
  <si>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</si>
  <si>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</si>
  <si>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</si>
  <si>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</si>
  <si>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</si>
  <si>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</si>
  <si>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</si>
  <si>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</si>
  <si>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</si>
  <si>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</si>
  <si>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</si>
  <si>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</si>
  <si>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</si>
  <si>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</si>
  <si>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</si>
  <si>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</si>
  <si>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</si>
  <si>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</si>
  <si>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</si>
  <si>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</si>
  <si>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</si>
  <si>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</si>
  <si>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</si>
  <si>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</si>
  <si>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</si>
  <si>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</si>
  <si>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</si>
  <si>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</si>
  <si>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</si>
  <si>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</si>
  <si>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</si>
  <si>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</si>
  <si>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</si>
  <si>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</si>
  <si>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</si>
  <si>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</si>
  <si>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</si>
  <si>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</si>
  <si>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</si>
  <si>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</si>
  <si>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</si>
  <si>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</si>
  <si>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</si>
  <si>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</si>
  <si>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</si>
  <si>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</si>
  <si>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</si>
  <si>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</si>
  <si>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</si>
  <si>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</si>
  <si>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</si>
  <si>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</si>
  <si>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</si>
  <si>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</si>
  <si>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</si>
  <si>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</si>
  <si>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</si>
  <si>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</si>
  <si>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</si>
  <si>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</si>
  <si>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</si>
  <si>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</si>
  <si>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</si>
  <si>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</si>
  <si>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</si>
  <si>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</si>
  <si>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</si>
  <si>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</si>
  <si>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</si>
  <si>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</si>
  <si>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</si>
  <si>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</si>
  <si>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</si>
  <si>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</si>
  <si>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</si>
  <si>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</si>
  <si>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</si>
  <si>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</si>
  <si>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</si>
  <si>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</si>
  <si>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</si>
  <si>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</si>
  <si>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</si>
  <si>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</si>
  <si>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</si>
  <si>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</si>
  <si>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</si>
  <si>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</si>
  <si>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</si>
  <si>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</si>
  <si>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</si>
  <si>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</si>
  <si>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</si>
  <si>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</si>
  <si>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</si>
  <si>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</si>
  <si>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</si>
  <si>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</si>
  <si>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</si>
  <si>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</si>
  <si>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</si>
  <si>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</si>
  <si>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</si>
  <si>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</si>
  <si>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</si>
  <si>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</si>
  <si>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</si>
  <si>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</si>
  <si>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</si>
  <si>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</si>
  <si>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</si>
  <si>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</si>
  <si>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</si>
  <si>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</si>
  <si>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</si>
  <si>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</si>
  <si>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</si>
  <si>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</si>
  <si>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</si>
  <si>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</si>
  <si>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</si>
  <si>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</si>
  <si>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</si>
  <si>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</si>
  <si>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</si>
  <si>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</si>
  <si>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</si>
  <si>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</si>
  <si>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</si>
  <si>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</si>
  <si>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</si>
  <si>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</si>
  <si>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</si>
  <si>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</si>
  <si>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</si>
  <si>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</si>
  <si>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</si>
  <si>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</si>
  <si>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</si>
  <si>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</si>
  <si>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</si>
  <si>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</si>
  <si>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</si>
  <si>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</si>
  <si>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</si>
  <si>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</si>
  <si>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</si>
  <si>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</si>
  <si>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</si>
  <si>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</si>
  <si>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</si>
  <si>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</si>
  <si>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</si>
  <si>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</si>
  <si>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</si>
  <si>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</si>
  <si>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</si>
  <si>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</si>
  <si>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</si>
  <si>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</si>
  <si>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</si>
  <si>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</si>
  <si>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</si>
  <si>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</si>
  <si>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</si>
  <si>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</si>
  <si>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</si>
  <si>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</si>
  <si>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</si>
  <si>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</si>
  <si>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</si>
  <si>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</si>
  <si>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</si>
  <si>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</si>
  <si>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</si>
  <si>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</si>
  <si>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</si>
  <si>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</si>
  <si>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</si>
  <si>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</si>
  <si>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</si>
  <si>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</si>
  <si>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</si>
  <si>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</si>
  <si>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</si>
  <si>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</si>
  <si>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</si>
  <si>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</si>
  <si>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</si>
  <si>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</si>
  <si>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</si>
  <si>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</si>
  <si>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</si>
  <si>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</si>
  <si>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</si>
  <si>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</si>
  <si>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</si>
  <si>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</si>
  <si>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</si>
  <si>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</si>
  <si>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</si>
  <si>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</si>
  <si>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</si>
  <si>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</si>
  <si>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</si>
  <si>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</si>
  <si>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</si>
  <si>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</si>
  <si>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</si>
  <si>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</si>
  <si>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</si>
  <si>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</si>
  <si>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</si>
  <si>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</si>
  <si>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</si>
  <si>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</si>
  <si>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</si>
  <si>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</si>
  <si>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</si>
  <si>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</si>
  <si>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</si>
  <si>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</si>
  <si>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</si>
  <si>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</si>
  <si>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</si>
  <si>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</si>
  <si>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</si>
  <si>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</si>
  <si>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</si>
  <si>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</si>
  <si>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</si>
  <si>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</si>
  <si>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</si>
  <si>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</si>
  <si>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</si>
  <si>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</si>
  <si>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</si>
  <si>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</si>
  <si>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</si>
  <si>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</si>
  <si>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</si>
  <si>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</si>
  <si>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</si>
  <si>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</si>
  <si>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</si>
  <si>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</si>
  <si>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</si>
  <si>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</si>
  <si>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</si>
  <si>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</si>
  <si>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</si>
  <si>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</si>
  <si>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</si>
  <si>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</si>
  <si>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</si>
  <si>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</si>
  <si>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</si>
  <si>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</si>
  <si>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</si>
  <si>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</si>
  <si>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</si>
  <si>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</si>
  <si>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</si>
  <si>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</si>
  <si>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</si>
  <si>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</si>
  <si>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</si>
  <si>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</si>
  <si>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</si>
  <si>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</si>
  <si>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</si>
  <si>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</si>
  <si>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</si>
  <si>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</si>
  <si>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</si>
  <si>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</si>
  <si>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</si>
  <si>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</si>
  <si>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</si>
  <si>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</si>
  <si>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</si>
  <si>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</si>
  <si>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</si>
  <si>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</si>
  <si>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</si>
  <si>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</si>
  <si>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</si>
  <si>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</si>
  <si>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</si>
  <si>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</si>
  <si>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</si>
  <si>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</si>
  <si>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</si>
  <si>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</si>
  <si>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</si>
  <si>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</si>
  <si>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</si>
  <si>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</si>
  <si>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</si>
  <si>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</si>
  <si>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</si>
  <si>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</si>
  <si>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</si>
  <si>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</si>
  <si>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</si>
  <si>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</si>
  <si>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</si>
  <si>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</si>
  <si>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</si>
  <si>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</si>
  <si>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</si>
  <si>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</si>
  <si>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</si>
  <si>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</si>
  <si>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</si>
  <si>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</si>
  <si>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</si>
  <si>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</si>
  <si>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</si>
  <si>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</si>
  <si>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</si>
  <si>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</si>
  <si>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</si>
  <si>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</si>
  <si>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</si>
  <si>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</si>
  <si>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</si>
  <si>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</si>
  <si>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</si>
  <si>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</si>
  <si>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</si>
  <si>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</si>
  <si>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</si>
  <si>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</si>
  <si>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</si>
  <si>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</si>
  <si>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</si>
  <si>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</si>
  <si>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</si>
  <si>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</si>
  <si>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</si>
  <si>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</si>
  <si>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</si>
  <si>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</si>
  <si>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</si>
  <si>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</si>
  <si>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</si>
  <si>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</si>
  <si>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</si>
  <si>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</si>
  <si>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</si>
  <si>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</si>
  <si>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</si>
  <si>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</si>
  <si>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</si>
  <si>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</si>
  <si>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</si>
  <si>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</si>
  <si>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</si>
  <si>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</si>
  <si>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</si>
  <si>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</si>
  <si>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</si>
  <si>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</si>
  <si>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</si>
  <si>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</si>
  <si>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</si>
  <si>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</si>
  <si>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</si>
  <si>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</si>
  <si>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</si>
  <si>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</si>
  <si>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</si>
  <si>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</si>
  <si>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</si>
  <si>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</si>
  <si>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</si>
  <si>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</si>
  <si>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</si>
  <si>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</si>
  <si>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</si>
  <si>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</si>
  <si>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</si>
  <si>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</si>
  <si>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</si>
  <si>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</si>
  <si>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</si>
  <si>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</si>
  <si>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</si>
  <si>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</si>
  <si>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</si>
  <si>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</si>
  <si>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</si>
  <si>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</si>
  <si>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</si>
  <si>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</si>
  <si>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</si>
  <si>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</si>
  <si>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</si>
  <si>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</si>
  <si>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</si>
  <si>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</si>
  <si>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</si>
  <si>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</si>
  <si>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</si>
  <si>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</si>
  <si>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</si>
  <si>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</si>
  <si>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</si>
  <si>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</si>
  <si>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</si>
  <si>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</si>
  <si>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</si>
  <si>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</si>
  <si>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</si>
  <si>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</si>
  <si>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</si>
  <si>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</si>
  <si>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</si>
  <si>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</si>
  <si>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</si>
  <si>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</si>
  <si>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</si>
  <si>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</si>
  <si>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</si>
  <si>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</si>
  <si>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</si>
  <si>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</si>
  <si>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</si>
  <si>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</si>
  <si>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</si>
  <si>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</si>
  <si>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</si>
  <si>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</si>
  <si>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</si>
  <si>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</si>
  <si>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</si>
  <si>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</si>
  <si>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</si>
  <si>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</si>
  <si>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</si>
  <si>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</si>
  <si>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</si>
  <si>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</si>
  <si>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</si>
  <si>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</si>
  <si>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</si>
  <si>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</si>
  <si>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</si>
  <si>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</si>
  <si>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</si>
  <si>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</si>
  <si>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</si>
  <si>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</si>
  <si>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</si>
  <si>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</si>
  <si>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</si>
  <si>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</si>
  <si>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</si>
  <si>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</si>
  <si>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</si>
  <si>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</si>
  <si>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</si>
  <si>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</si>
  <si>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</si>
  <si>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</si>
  <si>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</si>
  <si>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</si>
  <si>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</si>
  <si>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</si>
  <si>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</si>
  <si>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</si>
  <si>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</si>
  <si>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</si>
  <si>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</si>
  <si>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</si>
  <si>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</si>
  <si>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</si>
  <si>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</si>
  <si>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</si>
  <si>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</si>
  <si>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</si>
  <si>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</si>
  <si>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</si>
  <si>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</si>
  <si>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</si>
  <si>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</si>
  <si>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</si>
  <si>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</si>
  <si>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</si>
  <si>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</si>
  <si>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</si>
  <si>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</si>
  <si>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</si>
  <si>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</si>
  <si>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</si>
  <si>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</si>
  <si>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</si>
  <si>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</si>
  <si>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</si>
  <si>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</si>
  <si>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</si>
  <si>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</si>
  <si>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</si>
  <si>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</si>
  <si>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</si>
  <si>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</si>
  <si>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</si>
  <si>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</si>
  <si>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</si>
  <si>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</si>
  <si>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</si>
  <si>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</si>
  <si>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</si>
  <si>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</si>
  <si>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</si>
  <si>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</si>
  <si>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</si>
  <si>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</si>
  <si>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</si>
  <si>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</si>
  <si>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</si>
  <si>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</si>
  <si>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</si>
  <si>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</si>
  <si>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</si>
  <si>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</si>
  <si>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</si>
  <si>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</si>
  <si>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</si>
  <si>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</si>
  <si>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</si>
  <si>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</si>
  <si>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</si>
  <si>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</si>
  <si>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</si>
  <si>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</si>
  <si>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</si>
  <si>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</si>
  <si>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</si>
  <si>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</si>
  <si>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</si>
  <si>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</si>
  <si>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</si>
  <si>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</si>
  <si>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</si>
  <si>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</si>
  <si>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</si>
  <si>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</si>
  <si>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</si>
  <si>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</si>
  <si>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</si>
  <si>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</si>
  <si>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</si>
  <si>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</si>
  <si>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</si>
  <si>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</si>
  <si>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</si>
  <si>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</si>
  <si>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</si>
  <si>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</si>
  <si>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</si>
  <si>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</si>
  <si>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</si>
  <si>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</si>
  <si>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</si>
  <si>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</si>
  <si>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</si>
  <si>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</si>
  <si>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</si>
  <si>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</si>
  <si>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</si>
  <si>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</si>
  <si>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</si>
  <si>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</si>
  <si>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</si>
  <si>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</si>
  <si>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</si>
  <si>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</si>
  <si>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</si>
  <si>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</si>
  <si>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</si>
  <si>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</si>
  <si>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</si>
  <si>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</si>
  <si>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</si>
  <si>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</si>
  <si>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</si>
  <si>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</si>
  <si>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</si>
  <si>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</si>
  <si>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</si>
  <si>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</si>
  <si>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</si>
  <si>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</si>
  <si>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</si>
  <si>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</si>
  <si>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</si>
  <si>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</si>
  <si>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</si>
  <si>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</si>
  <si>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</si>
  <si>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</si>
  <si>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</si>
  <si>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</si>
  <si>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</si>
  <si>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</si>
  <si>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</si>
  <si>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</si>
  <si>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</si>
  <si>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</si>
  <si>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</si>
  <si>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</si>
  <si>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</si>
  <si>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</si>
  <si>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</si>
  <si>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</si>
  <si>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</si>
  <si>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</si>
  <si>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</si>
  <si>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</si>
  <si>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</si>
  <si>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</si>
  <si>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</si>
  <si>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</si>
  <si>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</si>
  <si>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</si>
  <si>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</si>
  <si>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</si>
  <si>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</si>
  <si>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</si>
  <si>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</si>
  <si>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</si>
  <si>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</si>
  <si>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</si>
  <si>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</si>
  <si>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</si>
  <si>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</si>
  <si>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</si>
  <si>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</si>
  <si>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</si>
  <si>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</si>
  <si>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</si>
  <si>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</si>
  <si>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</si>
  <si>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</si>
  <si>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</si>
  <si>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</si>
  <si>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</si>
  <si>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</si>
  <si>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</si>
  <si>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</si>
  <si>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</si>
  <si>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</si>
  <si>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</si>
  <si>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</si>
  <si>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</si>
  <si>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</si>
  <si>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</si>
  <si>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</si>
  <si>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</si>
  <si>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</si>
  <si>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</si>
  <si>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</si>
  <si>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</si>
  <si>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</si>
  <si>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</si>
  <si>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</si>
  <si>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</si>
  <si>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</si>
  <si>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</si>
  <si>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</si>
  <si>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</si>
  <si>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</si>
  <si>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</si>
  <si>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</si>
  <si>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</si>
  <si>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</si>
  <si>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</si>
  <si>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</si>
  <si>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</si>
  <si>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</si>
  <si>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</si>
  <si>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</si>
  <si>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</si>
  <si>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</si>
  <si>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</si>
  <si>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</si>
  <si>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</si>
  <si>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</si>
  <si>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</si>
  <si>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</si>
  <si>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</si>
  <si>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</si>
  <si>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</si>
  <si>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</si>
  <si>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</si>
  <si>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</si>
  <si>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</si>
  <si>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</si>
  <si>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</si>
  <si>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</si>
  <si>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</si>
  <si>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</si>
  <si>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</si>
  <si>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</si>
  <si>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</si>
  <si>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</si>
  <si>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</si>
  <si>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</si>
  <si>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</si>
  <si>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</si>
  <si>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</si>
  <si>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</si>
  <si>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</si>
  <si>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</si>
  <si>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</si>
  <si>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</si>
  <si>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</si>
  <si>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</si>
  <si>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</si>
  <si>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</si>
  <si>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</si>
  <si>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</si>
  <si>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</si>
  <si>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</si>
  <si>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</si>
  <si>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</si>
  <si>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</si>
  <si>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</si>
  <si>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</si>
  <si>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</si>
  <si>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</si>
  <si>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</si>
  <si>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</si>
  <si>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</si>
  <si>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</si>
  <si>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</si>
  <si>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</si>
  <si>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</si>
  <si>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</si>
  <si>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</si>
  <si>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</si>
  <si>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</si>
  <si>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</si>
  <si>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</si>
  <si>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</si>
  <si>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</si>
  <si>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</si>
  <si>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</si>
  <si>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</si>
  <si>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</si>
  <si>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</si>
  <si>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</si>
  <si>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</si>
  <si>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</si>
  <si>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</si>
  <si>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</si>
  <si>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</si>
  <si>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</si>
  <si>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</si>
  <si>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</si>
  <si>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</si>
  <si>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</si>
  <si>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</si>
  <si>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</si>
  <si>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</si>
  <si>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</si>
  <si>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</si>
  <si>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</si>
  <si>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</si>
  <si>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</si>
  <si>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</si>
  <si>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</si>
  <si>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</si>
  <si>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</si>
  <si>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</si>
  <si>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</si>
  <si>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</si>
  <si>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</si>
  <si>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</si>
  <si>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</si>
  <si>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</si>
  <si>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</si>
  <si>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</si>
  <si>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</si>
  <si>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</si>
  <si>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</si>
  <si>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</si>
  <si>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</si>
  <si>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</si>
  <si>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</si>
  <si>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</si>
  <si>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</si>
  <si>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</si>
  <si>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</si>
  <si>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</si>
  <si>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</si>
  <si>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</si>
  <si>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</si>
  <si>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</si>
  <si>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</si>
  <si>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</si>
  <si>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</si>
  <si>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</si>
  <si>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</si>
  <si>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</si>
  <si>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</si>
  <si>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</si>
  <si>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</si>
  <si>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</si>
  <si>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</si>
  <si>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</si>
  <si>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</si>
  <si>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</si>
  <si>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</si>
  <si>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</si>
  <si>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</si>
  <si>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</si>
  <si>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</si>
  <si>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</si>
  <si>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</si>
  <si>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</si>
  <si>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</si>
  <si>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</si>
  <si>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</si>
  <si>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</si>
  <si>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</si>
  <si>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</si>
  <si>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</si>
  <si>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</si>
  <si>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</si>
  <si>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</si>
  <si>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</si>
  <si>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</si>
  <si>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</si>
  <si>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</si>
  <si>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</si>
  <si>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</si>
  <si>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</si>
  <si>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</si>
  <si>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</si>
  <si>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</si>
  <si>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</si>
  <si>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</si>
  <si>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</si>
  <si>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</si>
  <si>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</si>
  <si>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</si>
  <si>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</si>
  <si>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</si>
  <si>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</si>
  <si>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</si>
  <si>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</si>
  <si>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</si>
  <si>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</si>
  <si>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</si>
  <si>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</si>
  <si>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</si>
  <si>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</si>
  <si>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</si>
  <si>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</si>
  <si>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</si>
  <si>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</si>
  <si>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</si>
  <si>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</si>
  <si>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</si>
  <si>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</si>
  <si>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</si>
  <si>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</si>
  <si>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</si>
  <si>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</si>
  <si>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</si>
  <si>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</si>
  <si>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</si>
  <si>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</si>
  <si>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</si>
  <si>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</si>
  <si>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</si>
  <si>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</si>
  <si>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</si>
  <si>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</si>
  <si>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</si>
  <si>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</si>
  <si>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</si>
  <si>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</si>
  <si>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</si>
  <si>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</si>
  <si>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</si>
  <si>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</si>
  <si>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</si>
  <si>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</si>
  <si>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</si>
  <si>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</si>
  <si>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</si>
  <si>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</si>
  <si>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</si>
  <si>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</si>
  <si>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</si>
  <si>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</si>
  <si>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</si>
  <si>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</si>
  <si>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</si>
  <si>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</si>
  <si>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</si>
  <si>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</si>
  <si>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</si>
  <si>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</si>
  <si>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</si>
  <si>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</si>
  <si>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</si>
  <si>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</si>
  <si>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</si>
  <si>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</si>
  <si>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</si>
  <si>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</si>
  <si>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</si>
  <si>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</si>
  <si>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</si>
  <si>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</si>
  <si>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</si>
  <si>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</si>
  <si>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</si>
  <si>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</si>
  <si>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</si>
  <si>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</si>
  <si>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</si>
  <si>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</si>
  <si>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</si>
  <si>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</si>
  <si>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</si>
  <si>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</si>
  <si>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</si>
  <si>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</si>
  <si>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</si>
  <si>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</si>
  <si>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</si>
  <si>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</si>
  <si>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</si>
  <si>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</si>
  <si>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</si>
  <si>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</si>
  <si>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</si>
  <si>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</si>
  <si>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</si>
  <si>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</si>
  <si>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</si>
  <si>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</si>
  <si>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</si>
  <si>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</si>
  <si>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</si>
  <si>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</si>
  <si>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</si>
  <si>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</si>
  <si>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</si>
  <si>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</si>
  <si>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</si>
  <si>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</si>
  <si>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</si>
  <si>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</si>
  <si>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</si>
  <si>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</si>
  <si>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</si>
  <si>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</si>
  <si>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</si>
  <si>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</si>
  <si>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</si>
  <si>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</si>
  <si>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</si>
  <si>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</si>
  <si>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</si>
  <si>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</si>
  <si>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</si>
  <si>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</si>
  <si>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</si>
  <si>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</si>
  <si>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</si>
  <si>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</si>
  <si>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</si>
  <si>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</si>
  <si>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</si>
  <si>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</si>
  <si>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</si>
  <si>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</si>
  <si>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</si>
  <si>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</si>
  <si>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</si>
  <si>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</si>
  <si>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</si>
  <si>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</si>
  <si>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</si>
  <si>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</si>
  <si>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</si>
  <si>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</si>
  <si>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</si>
  <si>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</si>
  <si>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</si>
  <si>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</si>
  <si>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</si>
  <si>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</si>
  <si>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</si>
  <si>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</si>
  <si>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</si>
  <si>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</si>
  <si>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</si>
  <si>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</si>
  <si>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</si>
  <si>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</si>
  <si>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</si>
  <si>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</si>
  <si>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</si>
  <si>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</si>
  <si>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</si>
  <si>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</si>
  <si>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</si>
  <si>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</si>
  <si>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</si>
  <si>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</si>
  <si>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</si>
  <si>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</si>
  <si>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</si>
  <si>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</si>
  <si>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</si>
  <si>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</si>
  <si>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</si>
  <si>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</si>
  <si>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</si>
  <si>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</si>
  <si>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</si>
  <si>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</si>
  <si>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</si>
  <si>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</si>
  <si>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</si>
  <si>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</si>
  <si>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</si>
  <si>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</si>
  <si>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</si>
  <si>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</si>
  <si>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</si>
  <si>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</si>
  <si>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</si>
  <si>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</si>
  <si>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</si>
  <si>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</si>
  <si>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</si>
  <si>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</si>
  <si>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</si>
  <si>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</si>
  <si>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</si>
  <si>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</si>
  <si>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</si>
  <si>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</si>
  <si>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</si>
  <si>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</si>
  <si>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</si>
  <si>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</si>
  <si>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</si>
  <si>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</si>
  <si>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</si>
  <si>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</si>
  <si>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</si>
  <si>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</si>
  <si>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</si>
  <si>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</si>
  <si>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</si>
  <si>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</si>
  <si>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</si>
  <si>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</si>
  <si>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</si>
  <si>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</si>
  <si>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</si>
  <si>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</si>
  <si>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</si>
  <si>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</si>
  <si>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</si>
  <si>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</si>
  <si>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</si>
  <si>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</si>
  <si>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</si>
  <si>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</si>
  <si>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</si>
  <si>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</si>
  <si>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</si>
  <si>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</si>
  <si>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</si>
  <si>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</si>
  <si>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</si>
  <si>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</si>
  <si>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</si>
  <si>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</si>
  <si>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</si>
  <si>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</si>
  <si>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</si>
  <si>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</si>
  <si>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</si>
  <si>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</si>
  <si>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</si>
  <si>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</si>
  <si>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</si>
  <si>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</si>
  <si>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</si>
  <si>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</si>
  <si>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</si>
  <si>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</si>
  <si>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</si>
  <si>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</si>
  <si>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</si>
  <si>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</si>
  <si>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</si>
  <si>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</si>
  <si>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</si>
  <si>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</si>
  <si>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</si>
  <si>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</si>
  <si>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</si>
  <si>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</si>
  <si>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</si>
  <si>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</si>
  <si>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</si>
  <si>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</si>
  <si>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</si>
  <si>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</si>
  <si>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</si>
  <si>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</si>
  <si>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</si>
  <si>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</si>
  <si>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</si>
  <si>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</si>
  <si>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</si>
  <si>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</si>
  <si>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</si>
  <si>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</si>
  <si>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</si>
  <si>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</si>
  <si>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</si>
  <si>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</si>
  <si>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</si>
  <si>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</si>
  <si>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</si>
  <si>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</si>
  <si>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</si>
  <si>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</si>
  <si>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</si>
  <si>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</si>
  <si>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</si>
  <si>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</si>
  <si>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</si>
  <si>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</si>
  <si>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</si>
  <si>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</si>
  <si>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</si>
  <si>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</si>
  <si>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</si>
  <si>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</si>
  <si>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</si>
  <si>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</si>
  <si>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</si>
  <si>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</si>
  <si>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</si>
  <si>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</si>
  <si>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</si>
  <si>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</si>
  <si>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</si>
  <si>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</si>
  <si>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</si>
  <si>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</si>
  <si>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</si>
  <si>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</si>
  <si>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</si>
  <si>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</si>
  <si>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</si>
  <si>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</si>
  <si>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</si>
  <si>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</si>
  <si>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</si>
  <si>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</si>
  <si>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</si>
  <si>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</si>
  <si>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</si>
  <si>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</si>
  <si>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</si>
  <si>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</si>
  <si>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</si>
  <si>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</si>
  <si>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</si>
  <si>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</si>
  <si>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</si>
  <si>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</si>
  <si>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</si>
  <si>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</si>
  <si>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</si>
  <si>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</si>
  <si>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</si>
  <si>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</si>
  <si>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</si>
  <si>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</si>
  <si>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</si>
  <si>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</si>
  <si>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</si>
  <si>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</si>
  <si>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</si>
  <si>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</si>
  <si>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</si>
  <si>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</si>
  <si>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</si>
  <si>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</si>
  <si>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</si>
  <si>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</si>
  <si>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</si>
  <si>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</si>
  <si>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</si>
  <si>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</si>
  <si>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</si>
  <si>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</si>
  <si>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</si>
  <si>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</si>
  <si>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</si>
  <si>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</si>
  <si>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</si>
  <si>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</si>
  <si>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</si>
  <si>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</si>
  <si>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</si>
  <si>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</si>
  <si>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</si>
  <si>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</si>
  <si>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</si>
  <si>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</si>
  <si>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</si>
  <si>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</si>
  <si>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</si>
  <si>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</si>
  <si>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</si>
  <si>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</si>
  <si>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</si>
  <si>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</si>
  <si>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</si>
  <si>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</si>
  <si>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</si>
  <si>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</si>
  <si>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</si>
  <si>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</si>
  <si>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</si>
  <si>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</si>
  <si>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</si>
  <si>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</si>
  <si>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</si>
  <si>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</si>
  <si>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</si>
  <si>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</si>
  <si>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</si>
  <si>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</si>
  <si>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</si>
  <si>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</si>
  <si>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</si>
  <si>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</si>
  <si>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</si>
  <si>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</si>
  <si>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</si>
  <si>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</si>
  <si>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</si>
  <si>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</si>
  <si>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</si>
  <si>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</si>
  <si>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</si>
  <si>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</si>
  <si>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</si>
  <si>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</si>
  <si>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</si>
  <si>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</si>
  <si>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</si>
  <si>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</si>
  <si>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</si>
  <si>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</si>
  <si>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</si>
  <si>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</si>
  <si>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</si>
  <si>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</si>
  <si>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</si>
  <si>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</si>
  <si>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</si>
  <si>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</si>
  <si>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</si>
  <si>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</si>
  <si>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</si>
  <si>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</si>
  <si>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</si>
  <si>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</si>
  <si>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</si>
  <si>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</si>
  <si>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</si>
  <si>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</si>
  <si>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</si>
  <si>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</si>
  <si>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</si>
  <si>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</si>
  <si>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</si>
  <si>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</si>
  <si>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</si>
  <si>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</si>
  <si>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</si>
  <si>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</si>
  <si>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</si>
  <si>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</si>
  <si>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</si>
  <si>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</si>
  <si>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</si>
  <si>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</si>
  <si>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</si>
  <si>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</si>
  <si>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</si>
  <si>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</si>
  <si>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</si>
  <si>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</si>
  <si>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</si>
  <si>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</si>
  <si>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</si>
  <si>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</si>
  <si>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</si>
  <si>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</si>
  <si>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</si>
  <si>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</si>
  <si>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</si>
  <si>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</si>
  <si>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</si>
  <si>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</si>
  <si>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</si>
  <si>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</si>
  <si>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</si>
  <si>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</si>
  <si>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</si>
  <si>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</si>
  <si>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</si>
  <si>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</si>
  <si>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</si>
  <si>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</si>
  <si>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</si>
  <si>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</si>
  <si>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</si>
  <si>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</si>
  <si>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</si>
  <si>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</si>
  <si>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</si>
  <si>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</si>
  <si>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</si>
  <si>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</si>
  <si>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</si>
  <si>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</si>
  <si>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</si>
  <si>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</si>
  <si>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</si>
  <si>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</si>
  <si>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</si>
  <si>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</si>
  <si>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</si>
  <si>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</si>
  <si>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</si>
  <si>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</si>
  <si>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</si>
  <si>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</si>
  <si>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</si>
  <si>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</si>
  <si>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</si>
  <si>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</si>
  <si>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</si>
  <si>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</si>
  <si>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</si>
  <si>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</si>
  <si>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</si>
  <si>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</si>
  <si>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</si>
  <si>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</si>
  <si>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</si>
  <si>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</si>
  <si>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</si>
  <si>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</si>
  <si>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</si>
  <si>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</si>
  <si>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</si>
  <si>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</si>
  <si>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</si>
  <si>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</si>
  <si>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</si>
  <si>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</si>
  <si>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</si>
  <si>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</si>
  <si>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</si>
  <si>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</si>
  <si>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</si>
  <si>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</si>
  <si>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</si>
  <si>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</si>
  <si>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</si>
  <si>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</si>
  <si>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</si>
  <si>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</si>
  <si>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</si>
  <si>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</si>
  <si>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</si>
  <si>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</si>
  <si>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</si>
  <si>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</si>
  <si>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</si>
  <si>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</si>
  <si>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</si>
  <si>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</si>
  <si>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</si>
  <si>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</si>
  <si>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</si>
  <si>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</si>
  <si>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</si>
  <si>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</si>
  <si>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</si>
  <si>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</si>
  <si>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</si>
  <si>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</si>
  <si>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</si>
  <si>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</si>
  <si>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</si>
  <si>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</si>
  <si>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</si>
  <si>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</si>
  <si>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</si>
  <si>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</si>
  <si>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</si>
  <si>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</si>
  <si>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</si>
  <si>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</si>
  <si>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</si>
  <si>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</si>
  <si>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</si>
  <si>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</si>
  <si>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</si>
  <si>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</si>
  <si>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</si>
  <si>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</si>
  <si>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</si>
  <si>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</si>
  <si>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</si>
  <si>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</si>
  <si>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</si>
  <si>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</si>
  <si>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</si>
  <si>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</si>
  <si>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</si>
  <si>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</si>
  <si>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</si>
  <si>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</si>
  <si>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</si>
  <si>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</si>
  <si>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</si>
  <si>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</si>
  <si>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</si>
  <si>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</si>
  <si>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</si>
  <si>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</si>
  <si>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</si>
  <si>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</si>
  <si>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</si>
  <si>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</si>
  <si>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</si>
  <si>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</si>
  <si>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</si>
  <si>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</si>
  <si>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</si>
  <si>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</si>
  <si>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</si>
  <si>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</si>
  <si>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</si>
  <si>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</si>
  <si>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</si>
  <si>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</si>
  <si>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</si>
  <si>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</si>
  <si>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</si>
  <si>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</si>
  <si>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</si>
  <si>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</si>
  <si>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</si>
  <si>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</si>
  <si>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</si>
  <si>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</si>
  <si>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</si>
  <si>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</si>
  <si>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</si>
  <si>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</si>
  <si>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</si>
  <si>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</si>
  <si>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</si>
  <si>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</si>
  <si>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</si>
  <si>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</si>
  <si>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</si>
  <si>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</si>
  <si>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</si>
  <si>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</si>
  <si>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</si>
  <si>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</si>
  <si>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</si>
  <si>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</si>
  <si>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</si>
  <si>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</si>
  <si>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</si>
  <si>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</si>
  <si>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</si>
  <si>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</si>
  <si>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</si>
  <si>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</si>
  <si>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</si>
  <si>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</si>
  <si>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</si>
  <si>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</si>
  <si>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</si>
  <si>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</si>
  <si>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</si>
  <si>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</si>
  <si>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</si>
  <si>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</si>
  <si>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</si>
  <si>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</si>
  <si>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</si>
  <si>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</si>
  <si>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</si>
  <si>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</si>
  <si>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</si>
  <si>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</si>
  <si>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</si>
  <si>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</si>
  <si>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</si>
  <si>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</si>
  <si>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</si>
  <si>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</si>
  <si>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</si>
  <si>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</si>
  <si>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</si>
  <si>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</si>
  <si>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</si>
  <si>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</si>
  <si>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</si>
  <si>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</si>
  <si>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</si>
  <si>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</si>
  <si>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</si>
  <si>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</si>
  <si>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</si>
  <si>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</si>
  <si>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</si>
  <si>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</si>
  <si>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</si>
  <si>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</si>
  <si>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</si>
  <si>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</si>
  <si>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</si>
  <si>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</si>
  <si>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</si>
  <si>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</si>
  <si>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</si>
  <si>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</si>
  <si>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</si>
  <si>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</si>
  <si>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</si>
  <si>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</si>
  <si>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</si>
  <si>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</si>
  <si>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</si>
  <si>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</si>
  <si>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</si>
  <si>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</si>
  <si>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</si>
  <si>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</si>
  <si>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</si>
  <si>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</si>
  <si>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</si>
  <si>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</si>
  <si>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</si>
  <si>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</si>
  <si>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</si>
  <si>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</si>
  <si>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</si>
  <si>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</si>
  <si>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</si>
  <si>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</si>
  <si>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</si>
  <si>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</si>
  <si>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</si>
  <si>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</si>
  <si>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</si>
  <si>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</si>
  <si>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</si>
  <si>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</si>
  <si>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</si>
  <si>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</si>
  <si>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</si>
  <si>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</si>
  <si>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</si>
  <si>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</si>
  <si>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</si>
  <si>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</si>
  <si>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</si>
  <si>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</si>
  <si>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</si>
  <si>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</si>
  <si>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</si>
  <si>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</si>
  <si>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</si>
  <si>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</si>
  <si>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</si>
  <si>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</si>
  <si>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</si>
  <si>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</si>
  <si>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</si>
  <si>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</si>
  <si>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</si>
  <si>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</si>
  <si>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</si>
  <si>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</si>
  <si>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</si>
  <si>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</si>
  <si>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</si>
  <si>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</si>
  <si>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</si>
  <si>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</si>
  <si>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</si>
  <si>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</si>
  <si>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</si>
  <si>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</si>
  <si>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</si>
  <si>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</si>
  <si>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</si>
  <si>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</si>
  <si>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</si>
  <si>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</si>
  <si>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</si>
  <si>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</si>
  <si>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</si>
  <si>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</si>
  <si>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</si>
  <si>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</si>
  <si>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</si>
  <si>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</si>
  <si>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</si>
  <si>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</si>
  <si>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</si>
  <si>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</si>
  <si>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</si>
  <si>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</si>
  <si>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</si>
  <si>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</si>
  <si>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</si>
  <si>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</si>
  <si>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</si>
  <si>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</si>
  <si>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</si>
  <si>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</si>
  <si>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</si>
  <si>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</si>
  <si>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</si>
  <si>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</si>
  <si>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</si>
  <si>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</si>
  <si>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</si>
  <si>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</si>
  <si>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</si>
  <si>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</si>
  <si>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</si>
  <si>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</si>
  <si>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</si>
  <si>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</si>
  <si>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</si>
  <si>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</si>
  <si>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</si>
  <si>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</si>
  <si>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</si>
  <si>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</si>
  <si>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</si>
  <si>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</si>
  <si>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</si>
  <si>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</si>
  <si>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</si>
  <si>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</si>
  <si>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</si>
  <si>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</si>
  <si>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</si>
  <si>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</si>
  <si>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</si>
  <si>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</si>
  <si>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</si>
  <si>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</si>
  <si>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</si>
  <si>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</si>
  <si>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</si>
  <si>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</si>
  <si>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</si>
  <si>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</si>
  <si>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</si>
  <si>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</si>
  <si>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</si>
  <si>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</si>
  <si>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</si>
  <si>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</si>
  <si>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</si>
  <si>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</si>
  <si>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</si>
  <si>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</si>
  <si>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</si>
  <si>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</si>
  <si>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</si>
  <si>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</si>
  <si>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</si>
  <si>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</si>
  <si>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</si>
  <si>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</si>
  <si>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</si>
  <si>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</si>
  <si>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</si>
  <si>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</si>
  <si>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</si>
  <si>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</si>
  <si>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</si>
  <si>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</si>
  <si>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</si>
  <si>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</si>
  <si>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</si>
  <si>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</si>
  <si>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</si>
  <si>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</si>
  <si>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</si>
  <si>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</si>
  <si>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</si>
  <si>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</si>
  <si>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</si>
  <si>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</si>
  <si>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</si>
  <si>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</si>
  <si>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</si>
  <si>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</si>
  <si>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</si>
  <si>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</si>
  <si>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</si>
  <si>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</si>
  <si>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</si>
  <si>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</si>
  <si>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</si>
  <si>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</si>
  <si>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</si>
  <si>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</si>
  <si>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</si>
  <si>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</si>
  <si>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</si>
  <si>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</si>
  <si>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</si>
  <si>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</si>
  <si>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</si>
  <si>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</si>
  <si>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</si>
  <si>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</si>
  <si>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</si>
  <si>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</si>
  <si>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</si>
  <si>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</si>
  <si>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</si>
  <si>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</si>
  <si>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</si>
  <si>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</si>
  <si>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</si>
  <si>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</si>
  <si>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</si>
  <si>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</si>
  <si>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</si>
  <si>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</si>
  <si>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</si>
  <si>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</si>
  <si>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</si>
  <si>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</si>
  <si>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</si>
  <si>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</si>
  <si>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</si>
  <si>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</si>
  <si>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</si>
  <si>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</si>
  <si>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</si>
  <si>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</si>
  <si>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</si>
  <si>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</si>
  <si>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</si>
  <si>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</si>
  <si>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</si>
  <si>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</si>
  <si>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</si>
  <si>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</si>
  <si>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</si>
  <si>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</si>
  <si>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</si>
  <si>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</si>
  <si>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</si>
  <si>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</si>
  <si>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</si>
  <si>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</si>
  <si>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</si>
  <si>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</si>
  <si>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</si>
  <si>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</si>
  <si>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</si>
  <si>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</si>
  <si>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</si>
  <si>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</si>
  <si>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</si>
  <si>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</si>
  <si>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</si>
  <si>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</si>
  <si>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</si>
  <si>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</si>
  <si>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</si>
  <si>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</si>
  <si>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</si>
  <si>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</si>
  <si>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</si>
  <si>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</si>
  <si>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</si>
  <si>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</si>
  <si>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</si>
  <si>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</si>
  <si>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</si>
  <si>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</si>
  <si>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</si>
  <si>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</si>
  <si>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</si>
  <si>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</si>
  <si>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</si>
  <si>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</si>
  <si>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</si>
  <si>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</si>
  <si>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</si>
  <si>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</si>
  <si>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</si>
  <si>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</si>
  <si>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</si>
  <si>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</si>
  <si>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</si>
  <si>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</si>
  <si>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</si>
  <si>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</si>
  <si>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</si>
  <si>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</si>
  <si>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</si>
  <si>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</si>
  <si>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</si>
  <si>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</si>
  <si>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</si>
  <si>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</si>
  <si>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</si>
  <si>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</si>
  <si>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</si>
  <si>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</si>
  <si>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</si>
  <si>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</si>
  <si>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</si>
  <si>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</si>
  <si>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</si>
  <si>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</si>
  <si>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</si>
  <si>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</si>
  <si>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</si>
  <si>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</si>
  <si>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</si>
  <si>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</si>
  <si>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</si>
  <si>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</si>
  <si>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</si>
  <si>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</si>
  <si>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</si>
  <si>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</si>
  <si>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</si>
  <si>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</si>
  <si>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</si>
  <si>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</si>
  <si>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</si>
  <si>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</si>
  <si>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</si>
  <si>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</si>
  <si>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</si>
  <si>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</si>
  <si>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</si>
  <si>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</si>
  <si>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</si>
  <si>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</si>
  <si>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</si>
  <si>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</si>
  <si>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</si>
  <si>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</si>
  <si>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</si>
  <si>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</si>
  <si>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</si>
  <si>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</si>
  <si>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</si>
  <si>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</si>
  <si>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</si>
  <si>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</si>
  <si>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</si>
  <si>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</si>
  <si>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</si>
  <si>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</si>
  <si>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</si>
  <si>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</si>
  <si>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</si>
  <si>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</si>
  <si>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</si>
  <si>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</si>
  <si>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</si>
  <si>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</si>
  <si>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</si>
  <si>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</si>
  <si>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</si>
  <si>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</si>
  <si>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</si>
  <si>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</si>
  <si>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</si>
  <si>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</si>
  <si>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</si>
  <si>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</si>
  <si>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</si>
  <si>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</si>
  <si>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</si>
  <si>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</si>
  <si>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</si>
  <si>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</si>
  <si>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</si>
  <si>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</si>
  <si>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</si>
  <si>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</si>
  <si>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</si>
  <si>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</si>
  <si>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</si>
  <si>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</si>
  <si>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</si>
  <si>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</si>
  <si>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</si>
  <si>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</si>
  <si>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</si>
  <si>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</si>
  <si>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</si>
  <si>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</si>
  <si>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</si>
  <si>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</si>
  <si>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</si>
  <si>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</si>
  <si>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</si>
  <si>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</si>
  <si>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</si>
  <si>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</si>
  <si>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</si>
  <si>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</si>
  <si>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</si>
  <si>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</si>
  <si>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</si>
  <si>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</si>
  <si>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</si>
  <si>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</si>
  <si>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</si>
  <si>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</si>
  <si>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</si>
  <si>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</si>
  <si>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</si>
  <si>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</si>
  <si>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</si>
  <si>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</si>
  <si>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</si>
  <si>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</si>
  <si>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</si>
  <si>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</si>
  <si>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</si>
  <si>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</si>
  <si>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</si>
  <si>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</si>
  <si>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</si>
  <si>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</si>
  <si>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</si>
  <si>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</si>
  <si>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</si>
  <si>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</si>
  <si>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</si>
  <si>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</si>
  <si>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</si>
  <si>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</si>
  <si>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</si>
  <si>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</si>
  <si>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</si>
  <si>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</si>
  <si>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</si>
  <si>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</si>
  <si>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</si>
  <si>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</si>
  <si>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</si>
  <si>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</si>
  <si>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</si>
  <si>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</si>
  <si>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</si>
  <si>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</si>
  <si>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</si>
  <si>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</si>
  <si>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</si>
  <si>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</si>
  <si>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</si>
  <si>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</si>
  <si>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</si>
  <si>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</si>
  <si>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</si>
  <si>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</si>
  <si>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</si>
  <si>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</si>
  <si>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</si>
  <si>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</si>
  <si>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</si>
  <si>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</si>
  <si>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</si>
  <si>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</si>
  <si>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</si>
  <si>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</si>
  <si>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</si>
  <si>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</si>
  <si>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</si>
  <si>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</si>
  <si>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</si>
  <si>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</si>
  <si>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</si>
  <si>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</si>
  <si>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</si>
  <si>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</si>
  <si>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</si>
  <si>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</si>
  <si>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</si>
  <si>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</si>
  <si>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</si>
  <si>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</si>
  <si>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</si>
  <si>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</si>
  <si>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</si>
  <si>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</si>
  <si>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</si>
  <si>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</si>
  <si>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</si>
  <si>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</si>
  <si>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</si>
  <si>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</si>
  <si>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</si>
  <si>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</si>
  <si>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</si>
  <si>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</si>
  <si>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</si>
  <si>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</si>
  <si>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</si>
  <si>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</si>
  <si>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</si>
  <si>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</si>
  <si>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</si>
  <si>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</si>
  <si>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</si>
  <si>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</si>
  <si>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</si>
  <si>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</si>
  <si>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</si>
  <si>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</si>
  <si>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</si>
  <si>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</si>
  <si>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</si>
  <si>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</si>
  <si>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</si>
  <si>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</si>
  <si>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</si>
  <si>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</si>
  <si>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</si>
  <si>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</si>
  <si>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</si>
  <si>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</si>
  <si>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</si>
  <si>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</si>
  <si>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</si>
  <si>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</si>
  <si>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</si>
  <si>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</si>
  <si>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</si>
  <si>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</si>
  <si>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</si>
  <si>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</si>
  <si>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</si>
  <si>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</si>
  <si>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</si>
  <si>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</si>
  <si>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</si>
  <si>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</si>
  <si>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</si>
  <si>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</si>
  <si>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</si>
  <si>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</si>
  <si>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</si>
  <si>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</si>
  <si>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</si>
  <si>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</si>
  <si>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</si>
  <si>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</si>
  <si>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</si>
  <si>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</si>
  <si>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</si>
  <si>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</si>
  <si>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</si>
  <si>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</si>
  <si>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</si>
  <si>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</si>
  <si>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</si>
  <si>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</si>
  <si>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</si>
  <si>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</si>
  <si>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</si>
  <si>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</si>
  <si>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</si>
  <si>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</si>
  <si>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</si>
  <si>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</si>
  <si>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</si>
  <si>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</si>
  <si>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</si>
  <si>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</si>
  <si>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</si>
  <si>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</si>
  <si>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</si>
  <si>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</si>
  <si>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</si>
  <si>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</si>
  <si>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</si>
  <si>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</si>
  <si>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</si>
  <si>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</si>
  <si>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</si>
  <si>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</si>
  <si>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</si>
  <si>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</si>
  <si>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</si>
  <si>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</si>
  <si>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</si>
  <si>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</si>
  <si>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</si>
  <si>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</si>
  <si>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</si>
  <si>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</si>
  <si>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</si>
  <si>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</si>
  <si>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</si>
  <si>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</si>
  <si>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</si>
  <si>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</si>
  <si>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</si>
  <si>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</si>
  <si>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</si>
  <si>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</si>
  <si>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</si>
  <si>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</si>
  <si>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</si>
  <si>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</si>
  <si>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</si>
  <si>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</si>
  <si>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</si>
  <si>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</si>
  <si>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</si>
  <si>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</si>
  <si>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</si>
  <si>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</si>
  <si>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</si>
  <si>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</si>
  <si>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</si>
  <si>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</si>
  <si>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</si>
  <si>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</si>
  <si>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</si>
  <si>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</si>
  <si>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</si>
  <si>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</si>
  <si>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</si>
  <si>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</si>
  <si>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</si>
  <si>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</si>
  <si>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</si>
  <si>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</si>
  <si>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</si>
  <si>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</si>
  <si>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</si>
  <si>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</si>
  <si>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</si>
  <si>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</si>
  <si>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</si>
  <si>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</si>
  <si>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</si>
  <si>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</si>
  <si>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</si>
  <si>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</si>
  <si>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</si>
  <si>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</si>
  <si>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</si>
  <si>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</si>
  <si>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</si>
  <si>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</si>
  <si>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</si>
  <si>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</si>
  <si>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</si>
  <si>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</si>
  <si>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</si>
  <si>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</si>
  <si>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</si>
  <si>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</si>
  <si>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</si>
  <si>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</si>
  <si>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</si>
  <si>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</si>
  <si>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</si>
  <si>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</si>
  <si>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</si>
  <si>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</si>
  <si>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</si>
  <si>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</si>
  <si>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</si>
  <si>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</si>
  <si>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</si>
  <si>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</si>
  <si>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</si>
  <si>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</si>
  <si>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</si>
  <si>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</si>
  <si>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</si>
  <si>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</si>
  <si>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</si>
  <si>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</si>
  <si>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</si>
  <si>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</si>
  <si>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</si>
  <si>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</si>
  <si>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</si>
  <si>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</si>
  <si>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</si>
  <si>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</si>
  <si>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</si>
  <si>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</si>
  <si>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</si>
  <si>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</si>
  <si>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</si>
  <si>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</si>
  <si>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</si>
  <si>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</si>
  <si>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</si>
  <si>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</si>
  <si>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</si>
  <si>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</si>
  <si>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</si>
  <si>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</si>
  <si>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</si>
  <si>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</si>
  <si>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</si>
  <si>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</si>
  <si>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</si>
  <si>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</si>
  <si>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</si>
  <si>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</si>
  <si>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</si>
  <si>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</si>
  <si>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</si>
  <si>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</si>
  <si>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</si>
  <si>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</si>
  <si>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</si>
  <si>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</si>
  <si>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</si>
  <si>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</si>
  <si>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</si>
  <si>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</si>
  <si>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</si>
  <si>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</si>
  <si>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</si>
  <si>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</si>
  <si>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</si>
  <si>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</si>
  <si>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</si>
  <si>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</si>
  <si>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</si>
  <si>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</si>
  <si>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</si>
  <si>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</si>
  <si>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</si>
  <si>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</si>
  <si>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</si>
  <si>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</si>
  <si>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</si>
  <si>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</si>
  <si>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</si>
  <si>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</si>
  <si>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</si>
  <si>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</si>
  <si>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</si>
  <si>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</si>
  <si>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</si>
  <si>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</si>
  <si>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</si>
  <si>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</si>
  <si>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</si>
  <si>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</si>
  <si>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</si>
  <si>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</si>
  <si>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</si>
  <si>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</si>
  <si>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</si>
  <si>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</si>
  <si>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</si>
  <si>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</si>
  <si>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</si>
  <si>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</si>
  <si>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</si>
  <si>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</si>
  <si>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</si>
  <si>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</si>
  <si>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</si>
  <si>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</si>
  <si>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</si>
  <si>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</si>
  <si>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</si>
  <si>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</si>
  <si>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</si>
  <si>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</si>
  <si>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</si>
  <si>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</si>
  <si>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</si>
  <si>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</si>
  <si>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</si>
  <si>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</si>
  <si>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</si>
  <si>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</si>
  <si>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</si>
  <si>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</si>
  <si>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</si>
  <si>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</si>
  <si>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</si>
  <si>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</si>
  <si>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</si>
  <si>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</si>
  <si>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</si>
  <si>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</si>
  <si>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</si>
  <si>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</si>
  <si>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</si>
  <si>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</si>
  <si>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</si>
  <si>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</si>
  <si>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</si>
  <si>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</si>
  <si>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</si>
  <si>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</si>
  <si>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</si>
  <si>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</si>
  <si>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</si>
  <si>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</si>
  <si>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</si>
  <si>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</si>
  <si>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</si>
  <si>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</si>
  <si>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</si>
  <si>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</si>
  <si>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</si>
  <si>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</si>
  <si>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</si>
  <si>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</si>
  <si>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</si>
  <si>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</si>
  <si>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</si>
  <si>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</si>
  <si>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</si>
  <si>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</si>
  <si>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</si>
  <si>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</si>
  <si>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</si>
  <si>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</si>
  <si>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</si>
  <si>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</si>
  <si>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</si>
  <si>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</si>
  <si>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</si>
  <si>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</si>
  <si>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</si>
  <si>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</si>
  <si>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</si>
  <si>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</si>
  <si>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</si>
  <si>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</si>
  <si>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</si>
  <si>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</si>
  <si>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</si>
  <si>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</si>
  <si>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</si>
  <si>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</si>
  <si>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</si>
  <si>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</si>
  <si>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</si>
  <si>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</si>
  <si>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</si>
  <si>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</si>
  <si>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</si>
  <si>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</si>
  <si>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</si>
  <si>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</si>
  <si>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</si>
  <si>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</si>
  <si>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</si>
  <si>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</si>
  <si>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</si>
  <si>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</si>
  <si>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</si>
  <si>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</si>
  <si>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</si>
  <si>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</si>
  <si>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</si>
  <si>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</si>
  <si>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</si>
  <si>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</si>
  <si>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</si>
  <si>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</si>
  <si>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</si>
  <si>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</si>
  <si>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</si>
  <si>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</si>
  <si>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</si>
  <si>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</si>
  <si>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</si>
  <si>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</si>
  <si>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</si>
  <si>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</si>
  <si>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</si>
  <si>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</si>
  <si>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</si>
  <si>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</si>
  <si>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</si>
  <si>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</si>
  <si>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</si>
  <si>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</si>
  <si>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</si>
  <si>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</si>
  <si>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</si>
  <si>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</si>
  <si>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</si>
  <si>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</si>
  <si>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</si>
  <si>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</si>
  <si>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</si>
  <si>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</si>
  <si>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</si>
  <si>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</si>
  <si>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</si>
  <si>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</si>
  <si>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</si>
  <si>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</si>
  <si>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</si>
  <si>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</si>
  <si>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</si>
  <si>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</si>
  <si>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</si>
  <si>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</si>
  <si>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</si>
  <si>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</si>
  <si>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</si>
  <si>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</si>
  <si>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</si>
  <si>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</si>
  <si>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</si>
  <si>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</si>
  <si>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</si>
  <si>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</si>
  <si>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</si>
  <si>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</si>
  <si>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</si>
  <si>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</si>
  <si>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</si>
  <si>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</si>
  <si>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</si>
  <si>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</si>
  <si>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</si>
  <si>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</si>
  <si>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</si>
  <si>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</si>
  <si>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</si>
  <si>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</si>
  <si>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</si>
  <si>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</si>
  <si>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</si>
  <si>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</si>
  <si>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</si>
  <si>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</si>
  <si>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</si>
  <si>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</si>
  <si>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</si>
  <si>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</si>
  <si>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</si>
  <si>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</si>
  <si>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</si>
  <si>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</si>
  <si>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</si>
  <si>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</si>
  <si>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</si>
  <si>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</si>
  <si>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</si>
  <si>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</si>
  <si>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</si>
  <si>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</si>
  <si>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</si>
  <si>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</si>
  <si>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</si>
  <si>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</si>
  <si>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</si>
  <si>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</si>
  <si>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</si>
  <si>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</si>
  <si>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</si>
  <si>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</si>
  <si>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</si>
  <si>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</si>
  <si>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</si>
  <si>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</si>
  <si>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</si>
  <si>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</si>
  <si>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</si>
  <si>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</si>
  <si>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</si>
  <si>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</si>
  <si>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</si>
  <si>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</si>
  <si>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</si>
  <si>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</si>
  <si>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</si>
  <si>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</si>
  <si>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</si>
  <si>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</si>
  <si>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</si>
  <si>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</si>
  <si>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</si>
  <si>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</si>
  <si>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</si>
  <si>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</si>
  <si>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</si>
  <si>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</si>
  <si>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</si>
  <si>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</si>
  <si>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</si>
  <si>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</si>
  <si>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</si>
  <si>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</si>
  <si>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</si>
  <si>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</si>
  <si>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</si>
  <si>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</si>
  <si>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</si>
  <si>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</si>
  <si>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</si>
  <si>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</si>
  <si>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</si>
  <si>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</si>
  <si>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</si>
  <si>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</si>
  <si>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</si>
  <si>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</si>
  <si>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</si>
  <si>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</si>
  <si>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</si>
  <si>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</si>
  <si>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</si>
  <si>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</si>
  <si>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</si>
  <si>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</si>
  <si>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</si>
  <si>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</si>
  <si>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</si>
  <si>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</si>
  <si>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</si>
  <si>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</si>
  <si>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</si>
  <si>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</si>
  <si>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</si>
  <si>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</si>
  <si>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</si>
  <si>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</si>
  <si>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</si>
  <si>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</si>
  <si>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</si>
  <si>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</si>
  <si>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</si>
  <si>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</si>
  <si>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</si>
  <si>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</si>
  <si>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</si>
  <si>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</si>
  <si>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</si>
  <si>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</si>
  <si>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</si>
  <si>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</si>
  <si>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</si>
  <si>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</si>
  <si>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</si>
  <si>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</si>
  <si>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</si>
  <si>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</si>
  <si>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</si>
  <si>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</si>
  <si>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</si>
  <si>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</si>
  <si>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</si>
  <si>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</si>
  <si>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</si>
  <si>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</si>
  <si>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</si>
  <si>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</si>
  <si>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</si>
  <si>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</si>
  <si>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</si>
  <si>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</si>
  <si>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</si>
  <si>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</si>
  <si>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</si>
  <si>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</si>
  <si>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</si>
  <si>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</si>
  <si>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</si>
  <si>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</si>
  <si>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</si>
  <si>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</si>
  <si>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</si>
  <si>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</si>
  <si>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</si>
  <si>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</si>
  <si>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</si>
  <si>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</si>
  <si>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</si>
  <si>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</si>
  <si>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</si>
  <si>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</si>
  <si>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</si>
  <si>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</si>
  <si>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</si>
  <si>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</si>
  <si>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</si>
  <si>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</si>
  <si>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</si>
  <si>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</si>
  <si>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</si>
  <si>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</si>
  <si>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</si>
  <si>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</si>
  <si>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</si>
  <si>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</si>
  <si>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</si>
  <si>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</si>
  <si>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</si>
  <si>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</si>
  <si>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</si>
  <si>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</si>
  <si>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</si>
  <si>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</si>
  <si>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</si>
  <si>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</si>
  <si>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</si>
  <si>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</si>
  <si>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</si>
  <si>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</si>
  <si>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</si>
  <si>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</si>
  <si>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</si>
  <si>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</si>
  <si>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</si>
  <si>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</si>
  <si>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</si>
  <si>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</si>
  <si>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</si>
  <si>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</si>
  <si>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</si>
  <si>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</si>
  <si>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</si>
  <si>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</si>
  <si>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</si>
  <si>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</si>
  <si>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</si>
  <si>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</si>
  <si>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</si>
  <si>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</si>
  <si>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</si>
  <si>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</si>
  <si>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</si>
  <si>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</si>
  <si>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</si>
  <si>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</si>
  <si>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</si>
  <si>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</si>
  <si>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</si>
  <si>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</si>
  <si>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</si>
  <si>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</si>
  <si>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</si>
  <si>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</si>
  <si>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</si>
  <si>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</si>
  <si>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</si>
  <si>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</si>
  <si>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</si>
  <si>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</si>
  <si>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</si>
  <si>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</si>
  <si>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</si>
  <si>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</si>
  <si>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</si>
  <si>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</si>
  <si>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</si>
  <si>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</si>
  <si>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</si>
  <si>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</si>
  <si>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</si>
  <si>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</si>
  <si>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</si>
  <si>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</si>
  <si>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</si>
  <si>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</si>
  <si>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</si>
  <si>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</si>
  <si>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</si>
  <si>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</si>
  <si>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</si>
  <si>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</si>
  <si>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</si>
  <si>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</si>
  <si>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</si>
  <si>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</si>
  <si>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</si>
  <si>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</si>
  <si>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</si>
  <si>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</si>
  <si>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</si>
  <si>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</si>
  <si>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</si>
  <si>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</si>
  <si>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</si>
  <si>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</si>
  <si>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</si>
  <si>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</si>
  <si>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</si>
  <si>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</si>
  <si>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</si>
  <si>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</si>
  <si>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</si>
  <si>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</si>
  <si>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</si>
  <si>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</si>
  <si>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</si>
  <si>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</si>
  <si>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</si>
  <si>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</si>
  <si>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</si>
  <si>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</si>
  <si>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</si>
  <si>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</si>
  <si>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</si>
  <si>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</si>
  <si>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</si>
  <si>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</si>
  <si>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</si>
  <si>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</si>
  <si>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</si>
  <si>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</si>
  <si>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</si>
  <si>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</si>
  <si>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</si>
  <si>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</si>
  <si>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</si>
  <si>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</si>
  <si>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</si>
  <si>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</si>
  <si>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</si>
  <si>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</si>
  <si>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</si>
  <si>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</si>
  <si>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</si>
  <si>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</si>
  <si>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</si>
  <si>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</si>
  <si>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</si>
  <si>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</si>
  <si>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</si>
  <si>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</si>
  <si>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</si>
  <si>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</si>
  <si>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</si>
  <si>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</si>
  <si>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</si>
  <si>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</si>
  <si>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</si>
  <si>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</si>
  <si>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</si>
  <si>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</si>
  <si>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</si>
  <si>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</si>
  <si>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</si>
  <si>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</si>
  <si>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</si>
  <si>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</si>
  <si>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</si>
  <si>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</si>
  <si>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</si>
  <si>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</si>
  <si>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</si>
  <si>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</si>
  <si>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</si>
  <si>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</si>
  <si>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</si>
  <si>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</si>
  <si>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</si>
  <si>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</si>
  <si>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</si>
  <si>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</si>
  <si>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</si>
  <si>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</si>
  <si>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</si>
  <si>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</si>
  <si>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</si>
  <si>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</si>
  <si>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</si>
  <si>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</si>
  <si>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</si>
  <si>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</si>
  <si>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</si>
  <si>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</si>
  <si>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</si>
  <si>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</si>
  <si>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</si>
  <si>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</si>
  <si>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</si>
  <si>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</si>
  <si>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</si>
  <si>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</si>
  <si>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</si>
  <si>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</si>
  <si>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</si>
  <si>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</si>
  <si>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</si>
  <si>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</si>
  <si>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</si>
  <si>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</si>
  <si>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</si>
  <si>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</si>
  <si>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</si>
  <si>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</si>
  <si>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</si>
  <si>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</si>
  <si>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</si>
  <si>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</si>
  <si>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</si>
  <si>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</si>
  <si>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</si>
  <si>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</si>
  <si>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</si>
  <si>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</si>
  <si>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</si>
  <si>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</si>
  <si>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</si>
  <si>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</si>
  <si>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</si>
  <si>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</si>
  <si>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</si>
  <si>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</si>
  <si>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</si>
  <si>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</si>
  <si>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</si>
  <si>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</si>
  <si>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</si>
  <si>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</si>
  <si>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</si>
  <si>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</si>
  <si>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</si>
  <si>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</si>
  <si>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</si>
  <si>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</si>
  <si>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</si>
  <si>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</si>
  <si>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</si>
  <si>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</si>
  <si>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</si>
  <si>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</si>
  <si>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</si>
  <si>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</si>
  <si>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</si>
  <si>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</si>
  <si>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</si>
  <si>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</si>
  <si>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</si>
  <si>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</si>
  <si>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</si>
  <si>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</si>
  <si>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</si>
  <si>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</si>
  <si>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</si>
  <si>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</si>
  <si>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</si>
  <si>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</si>
  <si>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</si>
  <si>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</si>
  <si>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</si>
  <si>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</si>
  <si>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</si>
  <si>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</si>
  <si>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</si>
  <si>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</si>
  <si>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</si>
  <si>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</si>
  <si>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</si>
  <si>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</si>
  <si>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</si>
  <si>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</si>
  <si>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</si>
  <si>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</si>
  <si>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</si>
  <si>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</si>
  <si>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</si>
  <si>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</si>
  <si>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</si>
  <si>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</si>
  <si>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</si>
  <si>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</si>
  <si>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</si>
  <si>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</si>
  <si>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</si>
  <si>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</si>
  <si>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</si>
  <si>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</si>
  <si>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</si>
  <si>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</si>
  <si>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</si>
  <si>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</si>
  <si>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</si>
  <si>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</si>
  <si>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</si>
  <si>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</si>
  <si>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</si>
  <si>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</si>
  <si>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</si>
  <si>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</si>
  <si>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</si>
  <si>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</si>
  <si>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</si>
  <si>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</si>
  <si>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</si>
  <si>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</si>
  <si>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</si>
  <si>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</si>
  <si>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</si>
  <si>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</si>
  <si>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</si>
  <si>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</si>
  <si>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</si>
  <si>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</si>
  <si>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</si>
  <si>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</si>
  <si>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</si>
  <si>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</si>
  <si>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</si>
  <si>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</si>
  <si>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</si>
  <si>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</si>
  <si>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</si>
  <si>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</si>
  <si>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</si>
  <si>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</si>
  <si>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</si>
  <si>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</si>
  <si>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</si>
  <si>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</si>
  <si>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</si>
  <si>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</si>
  <si>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</si>
  <si>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</si>
  <si>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</si>
  <si>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</si>
  <si>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</si>
  <si>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</si>
  <si>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</si>
  <si>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</si>
  <si>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</si>
  <si>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</si>
  <si>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</si>
  <si>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</si>
  <si>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</si>
  <si>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</si>
  <si>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</si>
  <si>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</si>
  <si>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</si>
  <si>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</si>
  <si>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</si>
  <si>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</si>
  <si>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</si>
  <si>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</si>
  <si>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</si>
  <si>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</si>
  <si>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</si>
  <si>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</si>
  <si>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</si>
  <si>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</si>
  <si>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</si>
  <si>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</si>
  <si>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</si>
  <si>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</si>
  <si>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</si>
  <si>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</si>
  <si>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</si>
  <si>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</si>
  <si>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</si>
  <si>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</si>
  <si>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</si>
  <si>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</si>
  <si>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</si>
  <si>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</si>
  <si>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</si>
  <si>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</si>
  <si>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</si>
  <si>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</si>
  <si>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</si>
  <si>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</si>
  <si>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</si>
  <si>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</si>
  <si>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</si>
  <si>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</si>
  <si>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</si>
  <si>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</si>
  <si>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</si>
  <si>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</si>
  <si>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</si>
  <si>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</si>
  <si>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</si>
  <si>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</si>
  <si>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</si>
  <si>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</si>
  <si>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</si>
  <si>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</si>
  <si>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</si>
  <si>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</si>
  <si>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</si>
  <si>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</si>
  <si>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</si>
  <si>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</si>
  <si>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</si>
  <si>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</si>
  <si>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</si>
  <si>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</si>
  <si>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</si>
  <si>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</si>
  <si>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</si>
  <si>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</si>
  <si>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</si>
  <si>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</si>
  <si>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</si>
  <si>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</si>
  <si>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</si>
  <si>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</si>
  <si>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</si>
  <si>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</si>
  <si>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</si>
  <si>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</si>
  <si>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</si>
  <si>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</si>
  <si>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</si>
  <si>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</si>
  <si>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</si>
  <si>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</si>
  <si>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</si>
  <si>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</si>
  <si>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</si>
  <si>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</si>
  <si>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</si>
  <si>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</si>
  <si>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</si>
  <si>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</si>
  <si>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</si>
  <si>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</si>
  <si>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</si>
  <si>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</si>
  <si>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</si>
  <si>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</si>
  <si>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</si>
  <si>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</si>
  <si>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</si>
  <si>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</si>
  <si>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</si>
  <si>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</si>
  <si>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</si>
  <si>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</si>
  <si>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</si>
  <si>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</si>
  <si>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</si>
  <si>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</si>
  <si>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</si>
  <si>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</si>
  <si>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</si>
  <si>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</si>
  <si>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</si>
  <si>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</si>
  <si>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</si>
  <si>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</si>
  <si>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</si>
  <si>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</si>
  <si>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</si>
  <si>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</si>
  <si>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</si>
  <si>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</si>
  <si>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</si>
  <si>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</si>
  <si>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</si>
  <si>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</si>
  <si>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</si>
  <si>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</si>
  <si>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</si>
  <si>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</si>
  <si>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</si>
  <si>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</si>
  <si>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</si>
  <si>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</si>
  <si>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</si>
  <si>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</si>
  <si>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</si>
  <si>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</si>
  <si>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</si>
  <si>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</si>
  <si>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</si>
  <si>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</si>
  <si>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</si>
  <si>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</si>
  <si>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</si>
  <si>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</si>
  <si>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</si>
  <si>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</si>
  <si>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</si>
  <si>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</si>
  <si>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</si>
  <si>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</si>
  <si>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</si>
  <si>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</si>
  <si>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</si>
  <si>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</si>
  <si>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</si>
  <si>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</si>
  <si>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</si>
  <si>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</si>
  <si>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</si>
  <si>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</si>
  <si>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</si>
  <si>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</si>
  <si>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</si>
  <si>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</si>
  <si>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</si>
  <si>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</si>
  <si>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</si>
  <si>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</si>
  <si>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</si>
  <si>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</si>
  <si>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</si>
  <si>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</si>
  <si>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</si>
  <si>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</si>
  <si>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</si>
  <si>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</si>
  <si>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</si>
  <si>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</si>
  <si>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</si>
  <si>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</si>
  <si>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</si>
  <si>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</si>
  <si>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</si>
  <si>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</si>
  <si>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</si>
  <si>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</si>
  <si>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</si>
  <si>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</si>
  <si>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</si>
  <si>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</si>
  <si>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</si>
  <si>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</si>
  <si>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</si>
  <si>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</si>
  <si>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</si>
  <si>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</si>
  <si>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</si>
  <si>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</si>
  <si>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</si>
  <si>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</si>
  <si>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</si>
  <si>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</si>
  <si>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</si>
  <si>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</si>
  <si>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</si>
  <si>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</si>
  <si>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</si>
  <si>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</si>
  <si>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</si>
  <si>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</si>
  <si>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</si>
  <si>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</si>
  <si>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</si>
  <si>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</si>
  <si>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</si>
  <si>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</si>
  <si>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</si>
  <si>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</si>
  <si>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</si>
  <si>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</si>
  <si>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</si>
  <si>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</si>
  <si>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</si>
  <si>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</si>
  <si>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</si>
  <si>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</si>
  <si>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</si>
  <si>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</si>
  <si>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</si>
  <si>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</si>
  <si>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</si>
  <si>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</si>
  <si>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</si>
  <si>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</si>
  <si>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</si>
  <si>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</si>
  <si>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</si>
  <si>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</si>
  <si>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</si>
  <si>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</si>
  <si>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</si>
  <si>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</si>
  <si>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</si>
  <si>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</si>
  <si>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</si>
  <si>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</si>
  <si>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</si>
  <si>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</si>
  <si>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</si>
  <si>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</si>
  <si>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</si>
  <si>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</si>
  <si>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</si>
  <si>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</si>
  <si>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</si>
  <si>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</si>
  <si>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</si>
  <si>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</si>
  <si>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</si>
  <si>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</si>
  <si>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</si>
  <si>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</si>
  <si>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</si>
  <si>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</si>
  <si>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</si>
  <si>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</si>
  <si>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</si>
  <si>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</si>
  <si>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</si>
  <si>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</si>
  <si>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</si>
  <si>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</si>
  <si>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</si>
  <si>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</si>
  <si>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</si>
  <si>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</si>
  <si>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</si>
  <si>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</si>
  <si>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</si>
  <si>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</si>
  <si>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</si>
  <si>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</si>
  <si>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</si>
  <si>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</si>
  <si>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</si>
  <si>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</si>
  <si>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</si>
  <si>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</si>
  <si>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</si>
  <si>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</si>
  <si>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</si>
  <si>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</si>
  <si>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</si>
  <si>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</si>
  <si>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</si>
  <si>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</si>
  <si>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</si>
  <si>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</si>
  <si>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</si>
  <si>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</si>
  <si>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</si>
  <si>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</si>
  <si>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</si>
  <si>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</si>
  <si>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</si>
  <si>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</si>
  <si>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</si>
  <si>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</si>
  <si>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</si>
  <si>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</si>
  <si>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</si>
  <si>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</si>
  <si>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</si>
  <si>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</si>
  <si>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</si>
  <si>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</si>
  <si>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</si>
  <si>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</si>
  <si>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</si>
  <si>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</si>
  <si>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</si>
  <si>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</si>
  <si>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</si>
  <si>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</si>
  <si>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</si>
  <si>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</si>
  <si>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</si>
  <si>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</si>
  <si>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</si>
  <si>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</si>
  <si>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</si>
  <si>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</si>
  <si>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</si>
  <si>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</si>
  <si>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</si>
  <si>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</si>
  <si>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</si>
  <si>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</si>
  <si>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</si>
  <si>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</si>
  <si>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</si>
  <si>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</si>
  <si>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</si>
  <si>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</si>
  <si>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</si>
  <si>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</si>
  <si>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</si>
  <si>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</si>
  <si>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</si>
  <si>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</si>
  <si>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</si>
  <si>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</si>
  <si>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</si>
  <si>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</si>
  <si>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</si>
  <si>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</si>
  <si>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</si>
  <si>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</si>
  <si>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</si>
  <si>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</si>
  <si>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</si>
  <si>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</si>
  <si>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</si>
  <si>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</si>
  <si>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</si>
  <si>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</si>
  <si>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</si>
  <si>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</si>
  <si>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</si>
  <si>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</si>
  <si>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</si>
  <si>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</si>
  <si>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</si>
  <si>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</si>
  <si>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</si>
  <si>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</si>
  <si>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</si>
  <si>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</si>
  <si>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</si>
  <si>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</si>
  <si>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</si>
  <si>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</si>
  <si>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</si>
  <si>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</si>
  <si>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</si>
  <si>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</si>
  <si>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</si>
  <si>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</si>
  <si>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</si>
  <si>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</si>
  <si>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</si>
  <si>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</si>
  <si>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</si>
  <si>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</si>
  <si>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</si>
  <si>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</si>
  <si>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</si>
  <si>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</si>
  <si>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</si>
  <si>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</si>
  <si>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</si>
  <si>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</si>
  <si>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</si>
  <si>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</si>
  <si>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</si>
  <si>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</si>
  <si>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</si>
  <si>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</si>
  <si>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</si>
  <si>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</si>
  <si>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</si>
  <si>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</si>
  <si>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</si>
  <si>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</si>
  <si>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</si>
  <si>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</si>
  <si>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</si>
  <si>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</si>
  <si>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</si>
  <si>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</si>
  <si>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</si>
  <si>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</si>
  <si>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</si>
  <si>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</si>
  <si>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</si>
  <si>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</si>
  <si>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</si>
  <si>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</si>
  <si>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</si>
  <si>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</si>
  <si>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</si>
  <si>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</si>
  <si>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</si>
  <si>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</si>
  <si>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</si>
  <si>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</si>
  <si>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</si>
  <si>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</si>
  <si>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</si>
  <si>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</si>
  <si>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</si>
  <si>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</si>
  <si>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</si>
  <si>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</si>
  <si>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</si>
  <si>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</si>
  <si>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</si>
  <si>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</si>
  <si>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</si>
  <si>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</si>
  <si>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</si>
  <si>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</si>
  <si>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</si>
  <si>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</si>
  <si>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</si>
  <si>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</si>
  <si>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</si>
  <si>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</si>
  <si>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</si>
  <si>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</si>
  <si>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</si>
  <si>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</si>
  <si>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</si>
  <si>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</si>
  <si>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</si>
  <si>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</si>
  <si>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</si>
  <si>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</si>
  <si>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</si>
  <si>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</si>
  <si>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</si>
  <si>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</si>
  <si>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</si>
  <si>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</si>
  <si>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</si>
  <si>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</si>
  <si>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</si>
  <si>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</si>
  <si>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</si>
  <si>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</si>
  <si>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</si>
  <si>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</si>
  <si>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</si>
  <si>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</si>
  <si>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</si>
  <si>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</si>
  <si>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</si>
  <si>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</si>
  <si>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</si>
  <si>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</si>
  <si>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</si>
  <si>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</si>
  <si>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</si>
  <si>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</si>
  <si>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</si>
  <si>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</si>
  <si>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</si>
  <si>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</si>
  <si>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</si>
  <si>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</si>
  <si>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</si>
  <si>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</si>
  <si>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</si>
  <si>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</si>
  <si>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</si>
  <si>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</si>
  <si>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</si>
  <si>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</si>
  <si>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</si>
  <si>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</si>
  <si>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</si>
  <si>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</si>
  <si>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</si>
  <si>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</si>
  <si>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</si>
  <si>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</si>
  <si>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</si>
  <si>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</si>
  <si>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</si>
  <si>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</si>
  <si>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</si>
  <si>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</si>
  <si>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</si>
  <si>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</si>
  <si>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</si>
  <si>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</si>
  <si>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</si>
  <si>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</si>
  <si>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</si>
  <si>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</si>
  <si>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</si>
  <si>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</si>
  <si>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</si>
  <si>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</si>
  <si>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</si>
  <si>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</si>
  <si>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</si>
  <si>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</si>
  <si>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</si>
  <si>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</si>
  <si>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</si>
  <si>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</si>
  <si>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</si>
  <si>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</si>
  <si>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</si>
  <si>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</si>
  <si>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</si>
  <si>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</si>
  <si>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</si>
  <si>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</si>
  <si>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</si>
  <si>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</si>
  <si>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</si>
  <si>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</si>
  <si>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</si>
  <si>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</si>
  <si>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</si>
  <si>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</si>
  <si>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</si>
  <si>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</si>
  <si>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</si>
  <si>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</si>
  <si>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</si>
  <si>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</si>
  <si>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</si>
  <si>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</si>
  <si>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</si>
  <si>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</si>
  <si>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</si>
  <si>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</si>
  <si>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</si>
  <si>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</si>
  <si>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</si>
  <si>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</si>
  <si>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</si>
  <si>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</si>
  <si>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</si>
  <si>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</si>
  <si>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</si>
  <si>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</si>
  <si>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</si>
  <si>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</si>
  <si>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</si>
  <si>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</si>
  <si>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</si>
  <si>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</si>
  <si>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</si>
  <si>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</si>
  <si>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</si>
  <si>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</si>
  <si>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</si>
  <si>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</si>
  <si>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</si>
  <si>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</si>
  <si>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</si>
  <si>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</si>
  <si>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</si>
  <si>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</si>
  <si>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</si>
  <si>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</si>
  <si>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</si>
  <si>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</si>
  <si>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</si>
  <si>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</si>
  <si>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</si>
  <si>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</si>
  <si>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</si>
  <si>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</si>
  <si>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</si>
  <si>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</si>
  <si>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</si>
  <si>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</si>
  <si>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</si>
  <si>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</si>
  <si>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</si>
  <si>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</si>
  <si>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</si>
  <si>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</si>
  <si>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</si>
  <si>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</si>
  <si>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</si>
  <si>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</si>
  <si>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</si>
  <si>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</si>
  <si>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</si>
  <si>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</si>
  <si>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</si>
  <si>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</si>
  <si>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</si>
  <si>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</si>
  <si>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</si>
  <si>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</si>
  <si>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</si>
  <si>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</si>
  <si>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</si>
  <si>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</si>
  <si>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</si>
  <si>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</si>
  <si>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</si>
  <si>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</si>
  <si>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</si>
  <si>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</si>
  <si>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</si>
  <si>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</si>
  <si>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</si>
  <si>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</si>
  <si>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</si>
  <si>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</si>
  <si>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</si>
  <si>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</si>
  <si>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</si>
  <si>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</si>
  <si>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</si>
  <si>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</si>
  <si>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</si>
  <si>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</si>
  <si>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</si>
  <si>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</si>
  <si>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</si>
  <si>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</si>
  <si>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</si>
  <si>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</si>
  <si>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</si>
  <si>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</si>
  <si>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</si>
  <si>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</si>
  <si>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</si>
  <si>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</si>
  <si>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</si>
  <si>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</si>
  <si>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</si>
  <si>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</si>
  <si>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</si>
  <si>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</si>
  <si>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</si>
  <si>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</si>
  <si>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</si>
  <si>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</si>
  <si>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</si>
  <si>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</si>
  <si>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</si>
  <si>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</si>
  <si>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</si>
  <si>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</si>
  <si>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</si>
  <si>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</si>
  <si>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</si>
  <si>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</si>
  <si>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</si>
  <si>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</si>
  <si>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</si>
  <si>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</si>
  <si>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</si>
  <si>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</si>
  <si>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</si>
  <si>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</si>
  <si>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</si>
  <si>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</si>
  <si>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</si>
  <si>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</si>
  <si>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</si>
  <si>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</si>
  <si>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</si>
  <si>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</si>
  <si>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</si>
  <si>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</si>
  <si>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</si>
  <si>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</si>
  <si>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</si>
  <si>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</si>
  <si>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</si>
  <si>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</si>
  <si>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</si>
  <si>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</si>
  <si>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</si>
  <si>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</si>
  <si>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</si>
  <si>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</si>
  <si>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</si>
  <si>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</si>
  <si>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</si>
  <si>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</si>
  <si>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</si>
  <si>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</si>
  <si>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</si>
  <si>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</si>
  <si>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</si>
  <si>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</si>
  <si>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</si>
  <si>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</si>
  <si>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</si>
  <si>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</si>
  <si>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</si>
  <si>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</si>
  <si>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</si>
  <si>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</si>
  <si>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</si>
  <si>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</si>
  <si>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</si>
  <si>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</si>
  <si>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</si>
  <si>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</si>
  <si>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</si>
  <si>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</si>
  <si>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</si>
  <si>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</si>
  <si>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</si>
  <si>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</si>
  <si>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</si>
  <si>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</si>
  <si>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</si>
  <si>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</si>
  <si>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</si>
  <si>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</si>
  <si>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</si>
  <si>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</si>
  <si>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</si>
  <si>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</si>
  <si>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</si>
  <si>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</si>
  <si>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</si>
  <si>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</si>
  <si>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</si>
  <si>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</si>
  <si>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</si>
  <si>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</si>
  <si>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</si>
  <si>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</si>
  <si>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</si>
  <si>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</si>
  <si>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</si>
  <si>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</si>
  <si>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</si>
  <si>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</si>
  <si>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</si>
  <si>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</si>
  <si>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</si>
  <si>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</si>
  <si>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</si>
  <si>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</si>
  <si>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</si>
  <si>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</si>
  <si>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</si>
  <si>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</si>
  <si>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</si>
  <si>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</si>
  <si>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</si>
  <si>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</si>
  <si>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</si>
  <si>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</si>
  <si>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</si>
  <si>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</si>
  <si>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</si>
  <si>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</si>
  <si>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</si>
  <si>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</si>
  <si>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</si>
  <si>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</si>
  <si>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</si>
  <si>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</si>
  <si>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</si>
  <si>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</si>
  <si>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</si>
  <si>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</si>
  <si>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</si>
  <si>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</si>
  <si>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</si>
  <si>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</si>
  <si>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</si>
  <si>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</si>
  <si>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</si>
  <si>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</si>
  <si>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</si>
  <si>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</si>
  <si>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</si>
  <si>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</si>
  <si>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</si>
  <si>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</si>
  <si>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</si>
  <si>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</si>
  <si>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</si>
  <si>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</si>
  <si>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</si>
  <si>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</si>
  <si>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</si>
  <si>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</si>
  <si>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</si>
  <si>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</si>
  <si>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</si>
  <si>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</si>
  <si>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</si>
  <si>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</si>
  <si>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</si>
  <si>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</si>
  <si>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</si>
  <si>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</si>
  <si>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</si>
  <si>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</si>
  <si>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</si>
  <si>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</si>
  <si>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</si>
  <si>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</si>
  <si>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</si>
  <si>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</si>
  <si>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</si>
  <si>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</si>
  <si>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</si>
  <si>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</si>
  <si>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</si>
  <si>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</si>
  <si>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</si>
  <si>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</si>
  <si>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</si>
  <si>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</si>
  <si>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</si>
  <si>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</si>
  <si>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</si>
  <si>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</si>
  <si>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</si>
  <si>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</si>
  <si>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</si>
  <si>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</si>
  <si>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</si>
  <si>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</si>
  <si>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</si>
  <si>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</si>
  <si>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</si>
  <si>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</si>
  <si>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</si>
  <si>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</si>
  <si>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</si>
  <si>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</si>
  <si>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</si>
  <si>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</si>
  <si>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</si>
  <si>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</si>
  <si>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</si>
  <si>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</si>
  <si>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</si>
  <si>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</si>
  <si>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</si>
  <si>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</si>
  <si>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</si>
  <si>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</si>
  <si>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</si>
  <si>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</si>
  <si>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</si>
  <si>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</si>
  <si>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</si>
  <si>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</si>
  <si>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</si>
  <si>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</si>
  <si>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</si>
  <si>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</si>
  <si>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</si>
  <si>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</si>
  <si>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</si>
  <si>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</si>
  <si>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</si>
  <si>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</si>
  <si>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</si>
  <si>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</si>
  <si>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</si>
  <si>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</si>
  <si>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</si>
  <si>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</si>
  <si>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</si>
  <si>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</si>
  <si>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</si>
  <si>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</si>
  <si>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</si>
  <si>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</si>
  <si>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</si>
  <si>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</si>
  <si>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</si>
  <si>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</si>
  <si>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</si>
  <si>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</si>
  <si>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</si>
  <si>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</si>
  <si>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</si>
  <si>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</si>
  <si>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</si>
  <si>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</si>
  <si>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</si>
  <si>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</si>
  <si>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</si>
  <si>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</si>
  <si>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</si>
  <si>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</si>
  <si>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</si>
  <si>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</si>
  <si>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</si>
  <si>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</si>
  <si>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</si>
  <si>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</si>
  <si>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</si>
  <si>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</si>
  <si>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</si>
  <si>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</si>
  <si>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</si>
  <si>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</si>
  <si>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</si>
  <si>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</si>
  <si>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</si>
  <si>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</si>
  <si>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</si>
  <si>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</si>
  <si>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</si>
  <si>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</si>
  <si>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</si>
  <si>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</si>
  <si>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</si>
  <si>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</si>
  <si>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</si>
  <si>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</si>
  <si>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</si>
  <si>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</si>
  <si>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</si>
  <si>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</si>
  <si>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</si>
  <si>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</si>
  <si>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</si>
  <si>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</si>
  <si>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</si>
  <si>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</si>
  <si>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</si>
  <si>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</si>
  <si>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</si>
  <si>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</si>
  <si>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</si>
  <si>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</si>
  <si>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</si>
  <si>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</si>
  <si>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</si>
  <si>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</si>
  <si>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</si>
  <si>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</si>
  <si>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</si>
  <si>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</si>
  <si>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</si>
  <si>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</si>
  <si>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</si>
  <si>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</si>
  <si>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</si>
  <si>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</si>
  <si>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</si>
  <si>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</si>
  <si>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</si>
  <si>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</si>
  <si>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</si>
  <si>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</si>
  <si>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</si>
  <si>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</si>
  <si>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</si>
  <si>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</si>
  <si>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</si>
  <si>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</si>
  <si>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</si>
  <si>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</si>
  <si>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</si>
  <si>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</si>
  <si>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</si>
  <si>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</si>
  <si>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</si>
  <si>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</si>
  <si>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</si>
  <si>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</si>
  <si>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</si>
  <si>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</si>
  <si>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</si>
  <si>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</si>
  <si>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</si>
  <si>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</si>
  <si>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</si>
  <si>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</si>
  <si>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</si>
  <si>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</si>
  <si>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</si>
  <si>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</si>
  <si>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</si>
  <si>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</si>
  <si>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</si>
  <si>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</si>
  <si>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</si>
  <si>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</si>
  <si>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</si>
  <si>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</si>
  <si>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</si>
  <si>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</si>
  <si>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</si>
  <si>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</si>
  <si>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</si>
  <si>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</si>
  <si>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</si>
  <si>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</si>
  <si>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</si>
  <si>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</si>
  <si>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</si>
  <si>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</si>
  <si>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</si>
  <si>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</si>
  <si>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</si>
  <si>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</si>
  <si>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</si>
  <si>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</si>
  <si>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</si>
  <si>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</si>
  <si>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</si>
  <si>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</si>
  <si>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</si>
  <si>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</si>
  <si>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</si>
  <si>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</si>
  <si>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</si>
  <si>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</si>
  <si>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</si>
  <si>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</si>
  <si>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</si>
  <si>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</si>
  <si>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</si>
  <si>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</si>
  <si>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</si>
  <si>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</si>
  <si>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</si>
  <si>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</si>
  <si>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</si>
  <si>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</si>
  <si>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</si>
  <si>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</si>
  <si>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</si>
  <si>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</si>
  <si>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</si>
  <si>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</si>
  <si>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</si>
  <si>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</si>
  <si>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</si>
  <si>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</si>
  <si>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</si>
  <si>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</si>
  <si>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</si>
  <si>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</si>
  <si>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</si>
  <si>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</si>
  <si>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</si>
  <si>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</si>
  <si>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</si>
  <si>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</si>
  <si>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</si>
  <si>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</si>
  <si>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</si>
  <si>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</si>
  <si>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</si>
  <si>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</si>
  <si>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</si>
  <si>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</si>
  <si>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</si>
  <si>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</si>
  <si>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</si>
  <si>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</si>
  <si>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</si>
  <si>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</si>
  <si>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</si>
  <si>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</si>
  <si>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</si>
  <si>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</si>
  <si>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</si>
  <si>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</si>
  <si>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</si>
  <si>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</si>
  <si>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</si>
  <si>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</si>
  <si>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</si>
  <si>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</si>
  <si>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</si>
  <si>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</si>
  <si>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</si>
  <si>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</si>
  <si>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</si>
  <si>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</si>
  <si>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</si>
  <si>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</si>
  <si>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</si>
  <si>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</si>
  <si>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</si>
  <si>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</si>
  <si>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</si>
  <si>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</si>
  <si>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</si>
  <si>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</si>
  <si>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</si>
  <si>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</si>
  <si>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</si>
  <si>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</si>
  <si>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</si>
  <si>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</si>
  <si>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</si>
  <si>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</si>
  <si>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</si>
  <si>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</si>
  <si>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</si>
  <si>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</si>
  <si>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</si>
  <si>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</si>
  <si>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</si>
  <si>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</si>
  <si>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</si>
  <si>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</si>
  <si>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</si>
  <si>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</si>
  <si>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</si>
  <si>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</si>
  <si>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</si>
  <si>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</si>
  <si>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</si>
  <si>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</si>
  <si>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</si>
  <si>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</si>
  <si>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</si>
  <si>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</si>
  <si>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</si>
  <si>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</si>
  <si>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</si>
  <si>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</si>
  <si>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</si>
  <si>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</si>
  <si>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</si>
  <si>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</si>
  <si>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</si>
  <si>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</si>
  <si>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</si>
  <si>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</si>
  <si>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</si>
  <si>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</si>
  <si>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</si>
  <si>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</si>
  <si>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</si>
  <si>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</si>
  <si>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</si>
  <si>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</si>
  <si>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</si>
  <si>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</si>
  <si>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</si>
  <si>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</si>
  <si>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</si>
  <si>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</si>
  <si>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</si>
  <si>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</si>
  <si>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</si>
  <si>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</si>
  <si>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</si>
  <si>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</si>
  <si>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</si>
  <si>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</si>
  <si>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</si>
  <si>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</si>
  <si>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</si>
  <si>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</si>
  <si>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</si>
  <si>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</si>
  <si>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</si>
  <si>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</si>
  <si>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</si>
  <si>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</si>
  <si>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</si>
  <si>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</si>
  <si>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</si>
  <si>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</si>
  <si>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</si>
  <si>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</si>
  <si>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</si>
  <si>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</si>
  <si>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</si>
  <si>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</si>
  <si>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</si>
  <si>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</si>
  <si>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</si>
  <si>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</si>
  <si>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</si>
  <si>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</si>
  <si>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</si>
  <si>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</si>
  <si>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</si>
  <si>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</si>
  <si>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</si>
  <si>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</si>
  <si>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</si>
  <si>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</si>
  <si>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</si>
  <si>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</si>
  <si>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</si>
  <si>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</si>
  <si>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</si>
  <si>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</si>
  <si>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</si>
  <si>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</si>
  <si>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</si>
  <si>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</si>
  <si>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</si>
  <si>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</si>
  <si>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</si>
  <si>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</si>
  <si>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</si>
  <si>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</si>
  <si>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</si>
  <si>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</si>
  <si>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</si>
  <si>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</si>
  <si>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</si>
  <si>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</si>
  <si>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</si>
  <si>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</si>
  <si>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</si>
  <si>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</si>
  <si>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</si>
  <si>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</si>
  <si>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</si>
  <si>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</si>
  <si>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</si>
  <si>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</si>
  <si>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</si>
  <si>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</si>
  <si>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</si>
  <si>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</si>
  <si>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</si>
  <si>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</si>
  <si>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</si>
  <si>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</si>
  <si>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</si>
  <si>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</si>
  <si>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</si>
  <si>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</si>
  <si>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</si>
  <si>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</si>
  <si>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</si>
  <si>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</si>
  <si>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</si>
  <si>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</si>
  <si>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</si>
  <si>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</si>
  <si>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</si>
  <si>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</si>
  <si>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</si>
  <si>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</si>
  <si>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</si>
  <si>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</si>
  <si>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</si>
  <si>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</si>
  <si>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</si>
  <si>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</si>
  <si>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</si>
  <si>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</si>
  <si>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</si>
  <si>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</si>
  <si>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</si>
  <si>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</si>
  <si>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</si>
  <si>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</si>
  <si>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</si>
  <si>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</si>
  <si>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</si>
  <si>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</si>
  <si>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</si>
  <si>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</si>
  <si>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</si>
  <si>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</si>
  <si>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</si>
  <si>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</si>
  <si>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</si>
  <si>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</si>
  <si>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</si>
  <si>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</si>
  <si>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</si>
  <si>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</si>
  <si>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</si>
  <si>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</si>
  <si>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</si>
  <si>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</si>
  <si>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</si>
  <si>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</si>
  <si>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</si>
  <si>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</si>
  <si>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</si>
  <si>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</si>
  <si>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</si>
  <si>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</si>
  <si>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</si>
  <si>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</si>
  <si>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</si>
  <si>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</si>
  <si>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</si>
  <si>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</si>
  <si>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</si>
  <si>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</si>
  <si>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</si>
  <si>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</si>
  <si>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</si>
  <si>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</si>
  <si>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</si>
  <si>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</si>
  <si>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</si>
  <si>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</si>
  <si>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</si>
  <si>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</si>
  <si>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</si>
  <si>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</si>
  <si>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</si>
  <si>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</si>
  <si>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</si>
  <si>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</si>
  <si>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</si>
  <si>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</si>
  <si>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</si>
  <si>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</si>
  <si>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</si>
  <si>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</si>
  <si>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</si>
  <si>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</si>
  <si>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</si>
  <si>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</si>
  <si>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</si>
  <si>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</si>
  <si>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</si>
  <si>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</si>
  <si>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</si>
  <si>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</si>
  <si>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</si>
  <si>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</si>
  <si>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</si>
  <si>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</si>
  <si>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</si>
  <si>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</si>
  <si>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</si>
  <si>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</si>
  <si>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</si>
  <si>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</si>
  <si>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</si>
  <si>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</si>
  <si>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</si>
  <si>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</si>
  <si>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</si>
  <si>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</si>
  <si>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</si>
  <si>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</si>
  <si>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</si>
  <si>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</si>
  <si>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</si>
  <si>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</si>
  <si>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</si>
  <si>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</si>
  <si>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</si>
  <si>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</si>
  <si>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</si>
  <si>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</si>
  <si>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</si>
  <si>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</si>
  <si>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</si>
  <si>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</si>
  <si>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</si>
  <si>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</si>
  <si>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</si>
  <si>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</si>
  <si>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</si>
  <si>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</si>
  <si>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</si>
  <si>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</si>
  <si>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</si>
  <si>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</si>
  <si>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</si>
  <si>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</si>
  <si>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</si>
  <si>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</si>
  <si>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</si>
  <si>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</si>
  <si>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</si>
  <si>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</si>
  <si>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</si>
  <si>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</si>
  <si>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</si>
  <si>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</si>
  <si>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</si>
  <si>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</si>
  <si>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</si>
  <si>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</si>
  <si>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</si>
  <si>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</si>
  <si>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</si>
  <si>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</si>
  <si>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</si>
  <si>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</si>
  <si>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</si>
  <si>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</si>
  <si>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</si>
  <si>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</si>
  <si>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</si>
  <si>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</si>
  <si>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</si>
  <si>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</si>
  <si>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</si>
  <si>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</si>
  <si>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</si>
  <si>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</si>
  <si>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</si>
  <si>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</si>
  <si>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</si>
  <si>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</si>
  <si>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</si>
  <si>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</si>
  <si>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</si>
  <si>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</si>
  <si>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</si>
  <si>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</si>
  <si>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</si>
  <si>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</si>
  <si>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</si>
  <si>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</si>
  <si>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</si>
  <si>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</si>
  <si>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</si>
  <si>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</si>
  <si>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</si>
  <si>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</si>
  <si>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</si>
  <si>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</si>
  <si>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</si>
  <si>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</si>
  <si>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</si>
  <si>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</si>
  <si>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</si>
  <si>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</si>
  <si>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</si>
  <si>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</si>
  <si>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</si>
  <si>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</si>
  <si>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</si>
  <si>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</si>
  <si>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</si>
  <si>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</si>
  <si>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</si>
  <si>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</si>
  <si>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</si>
  <si>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</si>
  <si>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</si>
  <si>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</si>
  <si>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</si>
  <si>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</si>
  <si>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</si>
  <si>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</si>
  <si>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</si>
  <si>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</si>
  <si>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</si>
  <si>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</si>
  <si>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</si>
  <si>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</si>
  <si>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</si>
  <si>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</si>
  <si>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</si>
  <si>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</si>
  <si>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</si>
  <si>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</si>
  <si>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</si>
  <si>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</si>
  <si>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</si>
  <si>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</si>
  <si>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</si>
  <si>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</si>
  <si>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</si>
  <si>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</si>
  <si>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</si>
  <si>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</si>
  <si>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</si>
  <si>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</si>
  <si>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</si>
  <si>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</si>
  <si>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</si>
  <si>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</si>
  <si>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</si>
  <si>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</si>
  <si>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</si>
  <si>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</si>
  <si>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</si>
  <si>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</si>
  <si>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</si>
  <si>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</si>
  <si>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</si>
  <si>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</si>
  <si>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</si>
  <si>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</si>
  <si>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</si>
  <si>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</si>
  <si>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</si>
  <si>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</si>
  <si>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</si>
  <si>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</si>
  <si>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</si>
  <si>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</si>
  <si>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</si>
  <si>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</si>
  <si>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</si>
  <si>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</si>
  <si>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</si>
  <si>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</si>
  <si>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</si>
  <si>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</si>
  <si>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</si>
  <si>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</si>
  <si>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</si>
  <si>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</si>
  <si>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</si>
  <si>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</si>
  <si>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</si>
  <si>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</si>
  <si>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</si>
  <si>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</si>
  <si>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</si>
  <si>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</si>
  <si>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</si>
  <si>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</si>
  <si>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</si>
  <si>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</si>
  <si>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</si>
  <si>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</si>
  <si>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</si>
  <si>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</si>
  <si>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</si>
  <si>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</si>
  <si>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</si>
  <si>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</si>
  <si>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</si>
  <si>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</si>
  <si>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</si>
  <si>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</si>
  <si>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</si>
  <si>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</si>
  <si>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</si>
  <si>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</si>
  <si>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</si>
  <si>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</si>
  <si>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</si>
  <si>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</si>
  <si>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</si>
  <si>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</si>
  <si>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</si>
  <si>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</si>
  <si>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</si>
  <si>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</si>
  <si>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</si>
  <si>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</si>
  <si>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</si>
  <si>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</si>
  <si>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</si>
  <si>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</si>
  <si>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</si>
  <si>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</si>
  <si>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</si>
  <si>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</si>
  <si>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</si>
  <si>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</si>
  <si>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</si>
  <si>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</si>
  <si>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</si>
  <si>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</si>
  <si>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</si>
  <si>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</si>
  <si>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</si>
  <si>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</si>
  <si>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</si>
  <si>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</si>
  <si>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</si>
  <si>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</si>
  <si>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</si>
  <si>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</si>
  <si>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</si>
  <si>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</si>
  <si>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</si>
  <si>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</si>
  <si>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</si>
  <si>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</si>
  <si>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</si>
  <si>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</si>
  <si>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</si>
  <si>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</si>
  <si>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</si>
  <si>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</si>
  <si>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</si>
  <si>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</si>
  <si>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</si>
  <si>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</si>
  <si>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</si>
  <si>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</si>
  <si>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</si>
  <si>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</si>
  <si>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</si>
  <si>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</si>
  <si>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</si>
  <si>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</si>
  <si>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</si>
  <si>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</si>
  <si>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</si>
  <si>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</si>
  <si>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</si>
  <si>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</si>
  <si>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</si>
  <si>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</si>
  <si>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</si>
  <si>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</si>
  <si>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</si>
  <si>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</si>
  <si>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</si>
  <si>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</si>
  <si>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</si>
  <si>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</si>
  <si>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</si>
  <si>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</si>
  <si>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</si>
  <si>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</si>
  <si>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</si>
  <si>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</si>
  <si>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</si>
  <si>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</si>
  <si>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</si>
  <si>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</si>
  <si>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</si>
  <si>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</si>
  <si>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</si>
  <si>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</si>
  <si>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</si>
  <si>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</si>
  <si>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</si>
  <si>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</si>
  <si>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</si>
  <si>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</si>
  <si>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</si>
  <si>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</si>
  <si>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</si>
  <si>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</si>
  <si>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</si>
  <si>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</si>
  <si>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</si>
  <si>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</si>
  <si>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</si>
  <si>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</si>
  <si>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</si>
  <si>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</si>
  <si>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</si>
  <si>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</si>
  <si>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</si>
  <si>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</si>
  <si>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</si>
  <si>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</si>
  <si>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</si>
  <si>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</si>
  <si>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</si>
  <si>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</si>
  <si>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</si>
  <si>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</si>
  <si>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</si>
  <si>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</si>
  <si>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</si>
  <si>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</si>
  <si>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</si>
  <si>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</si>
  <si>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</si>
  <si>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</si>
  <si>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</si>
  <si>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</si>
  <si>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</si>
  <si>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</si>
  <si>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</si>
  <si>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</si>
  <si>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</si>
  <si>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</si>
  <si>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</si>
  <si>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</si>
  <si>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</si>
  <si>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</si>
  <si>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</si>
  <si>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</si>
  <si>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</si>
  <si>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</si>
  <si>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</si>
  <si>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</si>
  <si>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</si>
  <si>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</si>
  <si>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</si>
  <si>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</si>
  <si>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</si>
  <si>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</si>
  <si>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</si>
  <si>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</si>
  <si>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</si>
  <si>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</si>
  <si>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</si>
  <si>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</si>
  <si>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</si>
  <si>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</si>
  <si>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</si>
  <si>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</si>
  <si>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</si>
  <si>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</si>
  <si>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</si>
  <si>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</si>
  <si>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</si>
  <si>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</si>
  <si>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</si>
  <si>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</si>
  <si>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</si>
  <si>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</si>
  <si>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</si>
  <si>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</si>
  <si>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</si>
  <si>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</si>
  <si>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</si>
  <si>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</si>
  <si>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</si>
  <si>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</si>
  <si>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</si>
  <si>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</si>
  <si>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</si>
  <si>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</si>
  <si>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</si>
  <si>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</si>
  <si>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</si>
  <si>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</si>
  <si>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</si>
  <si>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</si>
  <si>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</si>
  <si>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</si>
  <si>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</si>
  <si>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</si>
  <si>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</si>
  <si>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</si>
  <si>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</si>
  <si>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</si>
  <si>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</si>
  <si>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</si>
  <si>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</si>
  <si>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</si>
  <si>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</si>
  <si>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</si>
  <si>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</si>
  <si>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</si>
  <si>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</si>
  <si>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</si>
  <si>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</si>
  <si>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</si>
  <si>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</si>
  <si>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</si>
  <si>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</si>
  <si>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</si>
  <si>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</si>
  <si>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</si>
  <si>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</si>
  <si>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</si>
  <si>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</si>
  <si>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</si>
  <si>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</si>
  <si>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</si>
  <si>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</si>
  <si>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</si>
  <si>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</si>
  <si>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</si>
  <si>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</si>
  <si>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</si>
  <si>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</si>
  <si>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</si>
  <si>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</si>
  <si>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</si>
  <si>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</si>
  <si>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</si>
  <si>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</si>
  <si>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</si>
  <si>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</si>
  <si>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</si>
  <si>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</si>
  <si>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</si>
  <si>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</si>
  <si>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</si>
  <si>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</si>
  <si>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</si>
  <si>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</si>
  <si>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</si>
  <si>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</si>
  <si>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</si>
  <si>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</si>
  <si>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</si>
  <si>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</si>
  <si>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</si>
  <si>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</si>
  <si>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</si>
  <si>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</si>
  <si>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</si>
  <si>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</si>
  <si>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</si>
  <si>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</si>
  <si>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</si>
  <si>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</si>
  <si>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</si>
  <si>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</si>
  <si>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</si>
  <si>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</si>
  <si>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</si>
  <si>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</si>
  <si>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</si>
  <si>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</si>
  <si>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</si>
  <si>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</si>
  <si>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</si>
  <si>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</si>
  <si>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</si>
  <si>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</si>
  <si>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</si>
  <si>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</si>
  <si>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</si>
  <si>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</si>
  <si>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</si>
  <si>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</si>
  <si>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</si>
  <si>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</si>
  <si>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</si>
  <si>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</si>
  <si>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</si>
  <si>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</si>
  <si>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</si>
  <si>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</si>
  <si>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</si>
  <si>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</si>
  <si>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</si>
  <si>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</si>
  <si>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</si>
  <si>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</si>
  <si>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</si>
  <si>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</si>
  <si>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</si>
  <si>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</si>
  <si>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</si>
  <si>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</si>
  <si>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</si>
  <si>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</si>
  <si>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</si>
  <si>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</si>
  <si>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</si>
  <si>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</si>
  <si>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</si>
  <si>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</si>
  <si>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</si>
  <si>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</si>
  <si>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</si>
  <si>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</si>
  <si>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</si>
  <si>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</si>
  <si>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</si>
  <si>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</si>
  <si>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</si>
  <si>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</si>
  <si>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</si>
  <si>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</si>
  <si>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</si>
  <si>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</si>
  <si>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</si>
  <si>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</si>
  <si>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</si>
  <si>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</si>
  <si>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</si>
  <si>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</si>
  <si>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</si>
  <si>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</si>
  <si>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</si>
  <si>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</si>
  <si>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</si>
  <si>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</si>
  <si>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</si>
  <si>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</si>
  <si>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</si>
  <si>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</si>
  <si>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</si>
  <si>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</si>
  <si>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</si>
  <si>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</si>
  <si>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</si>
  <si>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</si>
  <si>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</si>
  <si>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</si>
  <si>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</si>
  <si>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</si>
  <si>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</si>
  <si>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</si>
  <si>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</si>
  <si>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</si>
  <si>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</si>
  <si>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</si>
  <si>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</si>
  <si>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</si>
  <si>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</si>
  <si>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</si>
  <si>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</si>
  <si>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</si>
  <si>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</si>
  <si>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</si>
  <si>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</si>
  <si>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</si>
  <si>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</si>
  <si>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</si>
  <si>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</si>
  <si>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</si>
  <si>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</si>
  <si>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</si>
  <si>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</si>
  <si>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</si>
  <si>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</si>
  <si>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</si>
  <si>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</si>
  <si>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</si>
  <si>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</si>
  <si>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</si>
  <si>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</si>
  <si>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</si>
  <si>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</si>
  <si>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</si>
  <si>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</si>
  <si>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</si>
  <si>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</si>
  <si>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</si>
  <si>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</si>
  <si>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</si>
  <si>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</si>
  <si>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</si>
  <si>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</si>
  <si>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</si>
  <si>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</si>
  <si>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</si>
  <si>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</si>
  <si>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</si>
  <si>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</si>
  <si>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</si>
  <si>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</si>
  <si>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</si>
  <si>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</si>
  <si>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</si>
  <si>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</si>
  <si>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</si>
  <si>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</si>
  <si>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</si>
  <si>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</si>
  <si>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</si>
  <si>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</si>
  <si>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</si>
  <si>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</si>
  <si>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</si>
  <si>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</si>
  <si>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</si>
  <si>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</si>
  <si>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</si>
  <si>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</si>
  <si>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</si>
  <si>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</si>
  <si>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</si>
  <si>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</si>
  <si>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</si>
  <si>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</si>
  <si>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</si>
  <si>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</si>
  <si>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</si>
  <si>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</si>
  <si>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</si>
  <si>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</si>
  <si>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</si>
  <si>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</si>
  <si>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</si>
  <si>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</si>
  <si>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</si>
  <si>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</si>
  <si>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</si>
  <si>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</si>
  <si>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</si>
  <si>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</si>
  <si>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</si>
  <si>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</si>
  <si>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</si>
  <si>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</si>
  <si>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</si>
  <si>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</si>
  <si>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</si>
  <si>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</si>
  <si>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</si>
  <si>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</si>
  <si>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</si>
  <si>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</si>
  <si>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</si>
  <si>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</si>
  <si>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</si>
  <si>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</si>
  <si>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</si>
  <si>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</si>
  <si>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</si>
  <si>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</si>
  <si>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</si>
  <si>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</si>
  <si>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</si>
  <si>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</si>
  <si>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</si>
  <si>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</si>
  <si>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</si>
  <si>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</si>
  <si>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</si>
  <si>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</si>
  <si>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</si>
  <si>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</si>
  <si>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</si>
  <si>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</si>
  <si>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</si>
  <si>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</si>
  <si>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</si>
  <si>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</si>
  <si>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</si>
  <si>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</si>
  <si>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</si>
  <si>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</si>
  <si>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</si>
  <si>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</si>
  <si>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</si>
  <si>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</si>
  <si>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</si>
  <si>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</si>
  <si>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</si>
  <si>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</si>
  <si>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</si>
  <si>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</si>
  <si>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</si>
  <si>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</si>
  <si>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</si>
  <si>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</si>
  <si>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</si>
  <si>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</si>
  <si>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</si>
  <si>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</si>
  <si>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</si>
  <si>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</si>
  <si>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</si>
  <si>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</si>
  <si>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</si>
  <si>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</si>
  <si>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</si>
  <si>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</si>
  <si>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</si>
  <si>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</si>
  <si>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</si>
  <si>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</si>
  <si>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</si>
  <si>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</si>
  <si>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</si>
  <si>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</si>
  <si>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</si>
  <si>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</si>
  <si>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</si>
  <si>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</si>
  <si>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</si>
  <si>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</si>
  <si>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</si>
  <si>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</si>
  <si>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</si>
  <si>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</si>
  <si>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</si>
  <si>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</si>
  <si>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</si>
  <si>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</si>
  <si>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</si>
  <si>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</si>
  <si>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</si>
  <si>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</si>
  <si>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</si>
  <si>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</si>
  <si>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</si>
  <si>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</si>
  <si>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</si>
  <si>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</si>
  <si>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</si>
  <si>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</si>
  <si>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</si>
  <si>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</si>
  <si>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</si>
  <si>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</si>
  <si>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</si>
  <si>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</si>
  <si>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</si>
  <si>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</si>
  <si>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</si>
  <si>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</si>
  <si>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</si>
  <si>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</si>
  <si>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</si>
  <si>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</si>
  <si>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</si>
  <si>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</si>
  <si>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</si>
  <si>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</si>
  <si>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</si>
  <si>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</si>
  <si>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</si>
  <si>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</si>
  <si>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</si>
  <si>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</si>
  <si>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</si>
  <si>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</si>
  <si>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</si>
  <si>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</si>
  <si>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</si>
  <si>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</si>
  <si>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</si>
  <si>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</si>
  <si>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</si>
  <si>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</si>
  <si>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</si>
  <si>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</si>
  <si>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</si>
  <si>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</si>
  <si>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</si>
  <si>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</si>
  <si>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</si>
  <si>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</si>
  <si>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</si>
  <si>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</si>
  <si>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</si>
  <si>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</si>
  <si>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</si>
  <si>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</si>
  <si>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</si>
  <si>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</si>
  <si>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</si>
  <si>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</si>
  <si>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</si>
  <si>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</si>
  <si>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</si>
  <si>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</si>
  <si>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</si>
  <si>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</si>
  <si>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</si>
  <si>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</si>
  <si>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</si>
  <si>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</si>
  <si>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</si>
  <si>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</si>
  <si>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</si>
  <si>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</si>
  <si>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</si>
  <si>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</si>
  <si>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</si>
  <si>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</si>
  <si>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</si>
  <si>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</si>
  <si>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</si>
  <si>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</si>
  <si>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</si>
  <si>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</si>
  <si>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</si>
  <si>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</si>
  <si>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</si>
  <si>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</si>
  <si>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</si>
  <si>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</si>
  <si>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</si>
  <si>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</si>
  <si>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</si>
  <si>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</si>
  <si>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</si>
  <si>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</si>
  <si>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</si>
  <si>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</si>
  <si>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</si>
  <si>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</si>
  <si>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</si>
  <si>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</si>
  <si>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</si>
  <si>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</si>
  <si>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</si>
  <si>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</si>
  <si>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</si>
  <si>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</si>
  <si>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</si>
  <si>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</si>
  <si>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</si>
  <si>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</si>
  <si>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</si>
  <si>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</si>
  <si>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</si>
  <si>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</si>
  <si>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</si>
  <si>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</si>
  <si>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</si>
  <si>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</si>
  <si>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</si>
  <si>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</si>
  <si>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</si>
  <si>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</si>
  <si>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</si>
  <si>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</si>
  <si>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</si>
  <si>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</si>
  <si>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</si>
  <si>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</si>
  <si>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</si>
  <si>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</si>
  <si>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</si>
  <si>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</si>
  <si>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</si>
  <si>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</si>
  <si>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</si>
  <si>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</si>
  <si>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</si>
  <si>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</si>
  <si>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</si>
  <si>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</si>
  <si>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</si>
  <si>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</si>
  <si>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</si>
  <si>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</si>
  <si>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</si>
  <si>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</si>
  <si>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</si>
  <si>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</si>
  <si>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</si>
  <si>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</si>
  <si>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</si>
  <si>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</si>
  <si>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</si>
  <si>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</si>
  <si>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</si>
  <si>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</si>
  <si>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</si>
  <si>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</si>
  <si>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</si>
  <si>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</si>
  <si>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</si>
  <si>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</si>
  <si>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</si>
  <si>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</si>
  <si>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</si>
  <si>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</si>
  <si>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</si>
  <si>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</si>
  <si>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</si>
  <si>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</si>
  <si>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</si>
  <si>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</si>
  <si>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</si>
  <si>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</si>
  <si>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</si>
  <si>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</si>
  <si>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</si>
  <si>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</si>
  <si>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</si>
  <si>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</si>
  <si>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</si>
  <si>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</si>
  <si>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</si>
  <si>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</si>
  <si>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</si>
  <si>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</si>
  <si>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</si>
  <si>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</si>
  <si>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</si>
  <si>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</si>
  <si>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</si>
  <si>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</si>
  <si>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</si>
  <si>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</si>
  <si>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</si>
  <si>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</si>
  <si>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</si>
  <si>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</si>
  <si>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</si>
  <si>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</si>
  <si>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</si>
  <si>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</si>
  <si>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</si>
  <si>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</si>
  <si>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</si>
  <si>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</si>
  <si>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</si>
  <si>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</si>
  <si>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</si>
  <si>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</si>
  <si>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</si>
  <si>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</si>
  <si>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</si>
  <si>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</si>
  <si>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</si>
  <si>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</si>
  <si>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</si>
  <si>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</si>
  <si>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</si>
  <si>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</si>
  <si>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</si>
  <si>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</si>
  <si>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</si>
  <si>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</si>
  <si>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</si>
  <si>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</si>
  <si>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</si>
  <si>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</si>
  <si>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</si>
  <si>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</si>
  <si>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</si>
  <si>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</si>
  <si>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</si>
  <si>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</si>
  <si>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</si>
  <si>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</si>
  <si>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</si>
  <si>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</si>
  <si>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</si>
  <si>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</si>
  <si>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</si>
  <si>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</si>
  <si>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</si>
  <si>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</si>
  <si>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</si>
  <si>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</si>
  <si>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</si>
  <si>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</si>
  <si>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</si>
  <si>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</si>
  <si>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</si>
  <si>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</si>
  <si>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</si>
  <si>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</si>
  <si>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</si>
  <si>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</si>
  <si>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</si>
  <si>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</si>
  <si>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</si>
  <si>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</si>
  <si>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</si>
  <si>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</si>
  <si>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</si>
  <si>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</si>
  <si>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</si>
  <si>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</si>
  <si>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</si>
  <si>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</si>
  <si>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</si>
  <si>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</si>
  <si>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</si>
  <si>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</si>
  <si>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</si>
  <si>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</si>
  <si>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</si>
  <si>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</si>
  <si>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</si>
  <si>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</si>
  <si>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</si>
  <si>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</si>
  <si>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</si>
  <si>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</si>
  <si>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</si>
  <si>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</si>
  <si>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</si>
  <si>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</si>
  <si>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</si>
  <si>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</si>
  <si>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</si>
  <si>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</si>
  <si>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</si>
  <si>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</si>
  <si>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</si>
  <si>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</si>
  <si>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</si>
  <si>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</si>
  <si>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</si>
  <si>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</si>
  <si>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</si>
  <si>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</si>
  <si>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</si>
  <si>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</si>
  <si>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</si>
  <si>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</si>
  <si>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</si>
  <si>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</si>
  <si>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</si>
  <si>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</si>
  <si>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</si>
  <si>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</si>
  <si>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</si>
  <si>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</si>
  <si>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</si>
  <si>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</si>
  <si>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</si>
  <si>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</si>
  <si>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</si>
  <si>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</si>
  <si>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</si>
  <si>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</si>
  <si>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</si>
  <si>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</si>
  <si>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</si>
  <si>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</si>
  <si>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</si>
  <si>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</si>
  <si>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</si>
  <si>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</si>
  <si>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</si>
  <si>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</si>
  <si>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</si>
  <si>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</si>
  <si>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</si>
  <si>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</si>
  <si>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</si>
  <si>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</si>
  <si>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</si>
  <si>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</si>
  <si>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</si>
  <si>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</si>
  <si>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</si>
  <si>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</si>
  <si>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</si>
  <si>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</si>
  <si>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</si>
  <si>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</si>
  <si>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</si>
  <si>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</si>
  <si>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</si>
  <si>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</si>
  <si>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</si>
  <si>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</si>
  <si>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</si>
  <si>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</si>
  <si>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</si>
  <si>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</si>
  <si>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</si>
  <si>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</si>
  <si>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</si>
  <si>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</si>
  <si>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</si>
  <si>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</si>
  <si>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</si>
  <si>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</si>
  <si>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</si>
  <si>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</si>
  <si>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</si>
  <si>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</si>
  <si>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</si>
  <si>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</si>
  <si>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</si>
  <si>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</si>
  <si>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</si>
  <si>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</si>
  <si>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</si>
  <si>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</si>
  <si>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</si>
  <si>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</si>
  <si>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</si>
  <si>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</si>
  <si>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</si>
  <si>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</si>
  <si>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</si>
  <si>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</si>
  <si>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</si>
  <si>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</si>
  <si>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</si>
  <si>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</si>
  <si>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</si>
  <si>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</si>
  <si>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</si>
  <si>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</si>
  <si>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</si>
  <si>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</si>
  <si>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</si>
  <si>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</si>
  <si>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</si>
  <si>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</si>
  <si>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</si>
  <si>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</si>
  <si>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</si>
  <si>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</si>
  <si>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</si>
  <si>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</si>
  <si>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</si>
  <si>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</si>
  <si>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</si>
  <si>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</si>
  <si>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</si>
  <si>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</si>
  <si>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</si>
  <si>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</si>
  <si>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</si>
  <si>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</si>
  <si>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</si>
  <si>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</si>
  <si>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</si>
  <si>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</si>
  <si>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</si>
  <si>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</si>
  <si>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</si>
  <si>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</si>
  <si>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</si>
  <si>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</si>
  <si>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</si>
  <si>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</si>
  <si>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</si>
  <si>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</si>
  <si>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</si>
  <si>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</si>
  <si>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</si>
  <si>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</si>
  <si>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</si>
  <si>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</si>
  <si>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</si>
  <si>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</si>
  <si>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</si>
  <si>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</si>
  <si>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</si>
  <si>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</si>
  <si>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</si>
  <si>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</si>
  <si>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</si>
  <si>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</si>
  <si>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</si>
  <si>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</si>
  <si>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</si>
  <si>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</si>
  <si>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</si>
  <si>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</si>
  <si>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</si>
  <si>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</si>
  <si>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</si>
  <si>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</si>
  <si>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</si>
  <si>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</si>
  <si>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</si>
  <si>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</si>
  <si>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</si>
  <si>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</si>
  <si>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</si>
  <si>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</si>
  <si>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</si>
  <si>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</si>
  <si>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</si>
  <si>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</si>
  <si>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</si>
  <si>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</si>
  <si>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</si>
  <si>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</si>
  <si>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</si>
  <si>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</si>
  <si>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</si>
  <si>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</si>
  <si>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</si>
  <si>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</si>
  <si>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</si>
  <si>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</si>
  <si>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</si>
  <si>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</si>
  <si>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</si>
  <si>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</si>
  <si>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</si>
  <si>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</si>
  <si>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</si>
  <si>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</si>
  <si>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</si>
  <si>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</si>
  <si>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</si>
  <si>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</si>
  <si>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</si>
  <si>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</si>
  <si>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</si>
  <si>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</si>
  <si>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</si>
  <si>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</si>
  <si>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</si>
  <si>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</si>
  <si>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</si>
  <si>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</si>
  <si>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</si>
  <si>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</si>
  <si>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</si>
  <si>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</si>
  <si>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</si>
  <si>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</si>
  <si>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</si>
  <si>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</si>
  <si>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</si>
  <si>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</si>
  <si>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</si>
  <si>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</si>
  <si>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</si>
  <si>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</si>
  <si>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</si>
  <si>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</si>
  <si>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</si>
  <si>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</si>
  <si>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</si>
  <si>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</si>
  <si>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</si>
  <si>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</si>
  <si>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</si>
  <si>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</si>
  <si>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</si>
  <si>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</si>
  <si>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</si>
  <si>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</si>
  <si>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</si>
  <si>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</si>
  <si>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</si>
  <si>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</si>
  <si>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</si>
  <si>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</si>
  <si>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</si>
  <si>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</si>
  <si>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</si>
  <si>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</si>
  <si>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</si>
  <si>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</si>
  <si>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</si>
  <si>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</si>
  <si>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</si>
  <si>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</si>
  <si>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</si>
  <si>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</si>
  <si>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</si>
  <si>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</si>
  <si>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</si>
  <si>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</si>
  <si>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</si>
  <si>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</si>
  <si>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</si>
  <si>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</si>
  <si>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</si>
  <si>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</si>
  <si>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</si>
  <si>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</si>
  <si>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</si>
  <si>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</si>
  <si>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</si>
  <si>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</si>
  <si>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</si>
  <si>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</si>
  <si>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</si>
  <si>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</si>
  <si>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</si>
  <si>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</si>
  <si>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</si>
  <si>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</si>
  <si>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</si>
  <si>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</si>
  <si>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</si>
  <si>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</si>
  <si>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</si>
  <si>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</si>
  <si>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</si>
  <si>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</si>
  <si>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</si>
  <si>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</si>
  <si>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</si>
  <si>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</si>
  <si>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</si>
  <si>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</si>
  <si>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</si>
  <si>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</si>
  <si>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</si>
  <si>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</si>
  <si>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</si>
  <si>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</si>
  <si>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</si>
  <si>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</si>
  <si>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</si>
  <si>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</si>
  <si>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</si>
  <si>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</si>
  <si>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</si>
  <si>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</si>
  <si>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</si>
  <si>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</si>
  <si>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</si>
  <si>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</si>
  <si>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</si>
  <si>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</si>
  <si>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</si>
  <si>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</si>
  <si>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</si>
  <si>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</si>
  <si>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</si>
  <si>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</si>
  <si>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</si>
  <si>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</si>
  <si>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</si>
  <si>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</si>
  <si>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</si>
  <si>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</si>
  <si>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</si>
  <si>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</si>
  <si>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</si>
  <si>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</si>
  <si>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</si>
  <si>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</si>
  <si>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</si>
  <si>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</si>
  <si>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</si>
  <si>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</si>
  <si>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</si>
  <si>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</si>
  <si>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</si>
  <si>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</si>
  <si>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</si>
  <si>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</si>
  <si>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</si>
  <si>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</si>
  <si>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</si>
  <si>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</si>
  <si>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</si>
  <si>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</si>
  <si>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</si>
  <si>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</si>
  <si>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</si>
  <si>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</si>
  <si>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</si>
  <si>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</si>
  <si>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</si>
  <si>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</si>
  <si>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</si>
  <si>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</si>
  <si>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</si>
  <si>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</si>
  <si>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</si>
  <si>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</si>
  <si>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</si>
  <si>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</si>
  <si>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</si>
  <si>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</si>
  <si>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</si>
  <si>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</si>
  <si>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</si>
  <si>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</si>
  <si>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</si>
  <si>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</si>
  <si>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</si>
  <si>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</si>
  <si>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</si>
  <si>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</si>
  <si>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</si>
  <si>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</si>
  <si>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</si>
  <si>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</si>
  <si>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</si>
  <si>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</si>
  <si>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</si>
  <si>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</si>
  <si>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</si>
  <si>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</si>
  <si>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</si>
  <si>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</si>
  <si>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</si>
  <si>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</si>
  <si>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</si>
  <si>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</si>
  <si>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</si>
  <si>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</si>
  <si>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</si>
  <si>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</si>
  <si>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</si>
  <si>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</si>
  <si>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</si>
  <si>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</si>
  <si>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</si>
  <si>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</si>
  <si>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</si>
  <si>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</si>
  <si>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</si>
  <si>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</si>
  <si>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</si>
  <si>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</si>
  <si>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</si>
  <si>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</si>
  <si>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</si>
  <si>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</si>
  <si>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</si>
  <si>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</si>
  <si>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</si>
  <si>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</si>
  <si>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</si>
  <si>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</si>
  <si>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</si>
  <si>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</si>
  <si>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</si>
  <si>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</si>
  <si>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</si>
  <si>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</si>
  <si>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</si>
  <si>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</si>
  <si>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</si>
  <si>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</si>
  <si>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</si>
  <si>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</si>
  <si>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</si>
  <si>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</si>
  <si>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</si>
  <si>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</si>
  <si>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</si>
  <si>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</si>
  <si>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</si>
  <si>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</si>
  <si>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</si>
  <si>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</si>
  <si>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</si>
  <si>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</si>
  <si>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</si>
  <si>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</si>
  <si>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</si>
  <si>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</si>
  <si>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</si>
  <si>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</si>
  <si>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</si>
  <si>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</si>
  <si>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</si>
  <si>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</si>
  <si>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</si>
  <si>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</si>
  <si>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</si>
  <si>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</si>
  <si>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</si>
  <si>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</si>
  <si>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</si>
  <si>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</si>
  <si>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</si>
  <si>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</si>
  <si>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</si>
  <si>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</si>
  <si>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</si>
  <si>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</si>
  <si>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</si>
  <si>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</si>
  <si>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</si>
  <si>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</si>
  <si>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</si>
  <si>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</si>
  <si>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</si>
  <si>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</si>
  <si>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</si>
  <si>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</si>
  <si>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</si>
  <si>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</si>
  <si>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</si>
  <si>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</si>
  <si>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</si>
  <si>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</si>
  <si>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</si>
  <si>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</si>
  <si>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</si>
  <si>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</si>
  <si>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</si>
  <si>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</si>
  <si>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</si>
  <si>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</si>
  <si>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</si>
  <si>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</si>
  <si>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</si>
  <si>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</si>
  <si>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</si>
  <si>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</si>
  <si>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</si>
  <si>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</si>
  <si>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</si>
  <si>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</si>
  <si>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</si>
  <si>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</si>
  <si>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</si>
  <si>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</si>
  <si>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</si>
  <si>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</si>
  <si>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</si>
  <si>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</si>
  <si>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</si>
  <si>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</si>
  <si>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</si>
  <si>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</si>
  <si>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</si>
  <si>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</si>
  <si>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</si>
  <si>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</si>
  <si>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</si>
  <si>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</si>
  <si>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</si>
  <si>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</si>
  <si>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</si>
  <si>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</si>
  <si>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</si>
  <si>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</si>
  <si>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</si>
  <si>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</si>
  <si>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</si>
  <si>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</si>
  <si>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</si>
  <si>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</si>
  <si>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</si>
  <si>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</si>
  <si>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</si>
  <si>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</si>
  <si>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</si>
  <si>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</si>
  <si>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</si>
  <si>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</si>
  <si>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</si>
  <si>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</si>
  <si>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</si>
  <si>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</si>
  <si>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</si>
  <si>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</si>
  <si>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</si>
  <si>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</si>
  <si>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</si>
  <si>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</si>
  <si>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</si>
  <si>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</si>
  <si>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</si>
  <si>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</si>
  <si>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</si>
  <si>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</si>
  <si>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</si>
  <si>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</si>
  <si>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</si>
  <si>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</si>
  <si>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</si>
  <si>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</si>
  <si>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</si>
  <si>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</si>
  <si>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</si>
  <si>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</si>
  <si>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</si>
  <si>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</si>
  <si>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</si>
  <si>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</si>
  <si>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</si>
  <si>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</si>
  <si>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</si>
  <si>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</si>
  <si>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</si>
  <si>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</si>
  <si>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</si>
  <si>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</si>
  <si>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</si>
  <si>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</si>
  <si>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</si>
  <si>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</si>
  <si>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</si>
  <si>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</si>
  <si>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</si>
  <si>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</si>
  <si>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</si>
  <si>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</si>
  <si>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</si>
  <si>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</si>
  <si>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</si>
  <si>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</si>
  <si>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</si>
  <si>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</si>
  <si>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</si>
  <si>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</si>
  <si>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</si>
  <si>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</si>
  <si>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</si>
  <si>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</si>
  <si>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</si>
  <si>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</si>
  <si>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</si>
  <si>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</si>
  <si>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</si>
  <si>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</si>
  <si>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</si>
  <si>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</si>
  <si>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</si>
  <si>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</si>
  <si>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</si>
  <si>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</si>
  <si>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</si>
  <si>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</si>
  <si>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</si>
  <si>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</si>
  <si>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</si>
  <si>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</si>
  <si>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</si>
  <si>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</si>
  <si>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</si>
  <si>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</si>
  <si>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</si>
  <si>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</si>
  <si>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</si>
  <si>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</si>
  <si>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</si>
  <si>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</si>
  <si>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</si>
  <si>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</si>
  <si>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</si>
  <si>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</si>
  <si>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</si>
  <si>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</si>
  <si>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</si>
  <si>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</si>
  <si>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</si>
  <si>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</si>
  <si>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</si>
  <si>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</si>
  <si>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</si>
  <si>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</si>
  <si>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</si>
  <si>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</si>
  <si>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</si>
  <si>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</si>
  <si>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</si>
  <si>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</si>
  <si>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</si>
  <si>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</si>
  <si>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</si>
  <si>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</si>
  <si>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</si>
  <si>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</si>
  <si>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</si>
  <si>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</si>
  <si>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</si>
  <si>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</si>
  <si>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</si>
  <si>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</si>
  <si>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</si>
  <si>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</si>
  <si>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</si>
  <si>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</si>
  <si>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</si>
  <si>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</si>
  <si>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</si>
  <si>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</si>
  <si>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</si>
  <si>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</si>
  <si>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</si>
  <si>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</si>
  <si>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</si>
  <si>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</si>
  <si>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</si>
  <si>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</si>
  <si>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</si>
  <si>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</si>
  <si>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</si>
  <si>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</si>
  <si>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</si>
  <si>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</si>
  <si>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</si>
  <si>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</si>
  <si>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</si>
  <si>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</si>
  <si>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</si>
  <si>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</si>
  <si>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</si>
  <si>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</si>
  <si>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</si>
  <si>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</si>
  <si>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</si>
  <si>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</si>
  <si>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</si>
  <si>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</si>
  <si>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</si>
  <si>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</si>
  <si>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</si>
  <si>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</si>
  <si>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</si>
  <si>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</si>
  <si>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</si>
  <si>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</si>
  <si>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</si>
  <si>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</si>
  <si>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</si>
  <si>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</si>
  <si>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</si>
  <si>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</si>
  <si>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</si>
  <si>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</si>
  <si>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</si>
  <si>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</si>
  <si>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</si>
  <si>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</si>
  <si>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</si>
  <si>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</si>
  <si>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</si>
  <si>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</si>
  <si>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</si>
  <si>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</si>
  <si>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</si>
  <si>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</si>
  <si>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</si>
  <si>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</si>
  <si>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</si>
  <si>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</si>
  <si>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</si>
  <si>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</si>
  <si>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</si>
  <si>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</si>
  <si>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</si>
  <si>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</si>
  <si>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</si>
  <si>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</si>
  <si>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</si>
  <si>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</si>
  <si>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</si>
  <si>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</si>
  <si>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</si>
  <si>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</si>
  <si>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</si>
  <si>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</si>
  <si>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</si>
  <si>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</si>
  <si>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</si>
  <si>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</si>
  <si>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</si>
  <si>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</si>
  <si>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</si>
  <si>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</si>
  <si>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</si>
  <si>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</si>
  <si>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</si>
  <si>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</si>
  <si>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</si>
  <si>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</si>
  <si>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</si>
  <si>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</si>
  <si>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</si>
  <si>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</si>
  <si>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</si>
  <si>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</si>
  <si>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</si>
  <si>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</si>
  <si>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</si>
  <si>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</si>
  <si>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</si>
  <si>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</si>
  <si>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</si>
  <si>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</si>
  <si>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</si>
  <si>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</si>
  <si>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</si>
  <si>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</si>
  <si>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</si>
  <si>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</si>
  <si>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</si>
  <si>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</si>
  <si>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</si>
  <si>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</si>
  <si>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</si>
  <si>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</si>
  <si>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</si>
  <si>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</si>
  <si>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</si>
  <si>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</si>
  <si>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</si>
  <si>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</si>
  <si>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</si>
  <si>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</si>
  <si>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</si>
  <si>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</si>
  <si>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</si>
  <si>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</si>
  <si>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</si>
  <si>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</si>
  <si>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</si>
  <si>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</si>
  <si>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</si>
  <si>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</si>
  <si>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</si>
  <si>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</si>
  <si>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</si>
  <si>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</si>
  <si>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</si>
  <si>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</si>
  <si>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</si>
  <si>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</si>
  <si>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</si>
  <si>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</si>
  <si>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</si>
  <si>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</si>
  <si>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</si>
  <si>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</si>
  <si>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</si>
  <si>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</si>
  <si>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</si>
  <si>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</si>
  <si>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</si>
  <si>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</si>
  <si>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</si>
  <si>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</si>
  <si>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</si>
  <si>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</si>
  <si>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</si>
  <si>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</si>
  <si>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</si>
  <si>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</si>
  <si>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</si>
  <si>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</si>
  <si>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</si>
  <si>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</si>
  <si>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</si>
  <si>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</si>
  <si>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</si>
  <si>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</si>
  <si>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</si>
  <si>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</si>
  <si>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</si>
  <si>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</si>
  <si>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</si>
  <si>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</si>
  <si>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</si>
  <si>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</si>
  <si>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</si>
  <si>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</si>
  <si>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</si>
  <si>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</si>
  <si>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</si>
  <si>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</si>
  <si>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</si>
  <si>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</si>
  <si>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</si>
  <si>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</si>
  <si>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</si>
  <si>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</si>
  <si>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</si>
  <si>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</si>
  <si>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</si>
  <si>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</si>
  <si>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</si>
  <si>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</si>
  <si>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</si>
  <si>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</si>
  <si>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</si>
  <si>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</si>
  <si>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</si>
  <si>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</si>
  <si>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</si>
  <si>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</si>
  <si>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</si>
  <si>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</si>
  <si>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</si>
  <si>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</si>
  <si>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</si>
  <si>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</si>
  <si>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</si>
  <si>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</si>
  <si>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</si>
  <si>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</si>
  <si>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</si>
  <si>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</si>
  <si>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</si>
  <si>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</si>
  <si>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</si>
  <si>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</si>
  <si>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</si>
  <si>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</si>
  <si>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</si>
  <si>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</si>
  <si>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</si>
  <si>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</si>
  <si>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</si>
  <si>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</si>
  <si>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</si>
  <si>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</si>
  <si>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</si>
  <si>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</si>
  <si>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</si>
  <si>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</si>
  <si>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</si>
  <si>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</si>
  <si>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</si>
  <si>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</si>
  <si>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</si>
  <si>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</si>
  <si>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</si>
  <si>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</si>
  <si>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</si>
  <si>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</si>
  <si>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</si>
  <si>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</si>
  <si>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</si>
  <si>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</si>
  <si>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</si>
  <si>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</si>
  <si>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</si>
  <si>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</si>
  <si>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</si>
  <si>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</si>
  <si>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</si>
  <si>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</si>
  <si>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</si>
  <si>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</si>
  <si>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</si>
  <si>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</si>
  <si>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</si>
  <si>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</si>
  <si>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</si>
  <si>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</si>
  <si>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</si>
  <si>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</si>
  <si>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</si>
  <si>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</si>
  <si>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</si>
  <si>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</si>
  <si>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</si>
  <si>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</si>
  <si>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</si>
  <si>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</si>
  <si>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</si>
  <si>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</si>
  <si>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</si>
  <si>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</si>
  <si>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</si>
  <si>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</si>
  <si>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</si>
  <si>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</si>
  <si>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</si>
  <si>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</si>
  <si>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</si>
  <si>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</si>
  <si>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</si>
  <si>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</si>
  <si>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</si>
  <si>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</si>
  <si>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</si>
  <si>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</si>
  <si>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</si>
  <si>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</si>
  <si>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</si>
  <si>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</si>
  <si>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</si>
  <si>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</si>
  <si>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</si>
  <si>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</si>
  <si>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</si>
  <si>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</si>
  <si>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</si>
  <si>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</si>
  <si>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</si>
  <si>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</si>
  <si>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</si>
  <si>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</si>
  <si>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</si>
  <si>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</si>
  <si>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</si>
  <si>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</si>
  <si>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</si>
  <si>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</si>
  <si>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</si>
  <si>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</si>
  <si>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</si>
  <si>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</si>
  <si>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</si>
  <si>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</si>
  <si>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</si>
  <si>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</si>
  <si>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</si>
  <si>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</si>
  <si>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</si>
  <si>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</si>
  <si>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</si>
  <si>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</si>
  <si>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</si>
  <si>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</si>
  <si>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</si>
  <si>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</si>
  <si>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</si>
  <si>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</si>
  <si>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</si>
  <si>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</si>
  <si>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</si>
  <si>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</si>
  <si>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</si>
  <si>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</si>
  <si>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</si>
  <si>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</si>
  <si>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</si>
  <si>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</si>
  <si>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</si>
  <si>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</si>
  <si>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</si>
  <si>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</si>
  <si>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</si>
  <si>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</si>
  <si>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</si>
  <si>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</si>
  <si>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</si>
  <si>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</si>
  <si>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</si>
  <si>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</si>
  <si>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</si>
  <si>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</si>
  <si>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</si>
  <si>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</si>
  <si>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</si>
  <si>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</si>
  <si>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</si>
  <si>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</si>
  <si>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</si>
  <si>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</si>
  <si>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</si>
  <si>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</si>
  <si>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</si>
  <si>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</si>
  <si>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</si>
  <si>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</si>
  <si>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</si>
  <si>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</si>
  <si>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</si>
  <si>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</si>
  <si>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</si>
  <si>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</si>
  <si>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</si>
  <si>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</si>
  <si>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</si>
  <si>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</si>
  <si>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</si>
  <si>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</si>
  <si>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</si>
  <si>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</si>
  <si>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</si>
  <si>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</si>
  <si>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</si>
  <si>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</si>
  <si>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</si>
  <si>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</si>
  <si>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</si>
  <si>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</si>
  <si>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</si>
  <si>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</si>
  <si>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</si>
  <si>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</si>
  <si>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</si>
  <si>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</si>
  <si>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</si>
  <si>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</si>
  <si>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</si>
  <si>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</si>
  <si>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</si>
  <si>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</si>
  <si>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</si>
  <si>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</si>
  <si>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</si>
  <si>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</si>
  <si>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</si>
  <si>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</si>
  <si>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</si>
  <si>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</si>
  <si>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</si>
  <si>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</si>
  <si>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</si>
  <si>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</si>
  <si>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</si>
  <si>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</si>
  <si>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</si>
  <si>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</si>
  <si>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</si>
  <si>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</si>
  <si>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</si>
  <si>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</si>
  <si>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</si>
  <si>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</si>
  <si>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</si>
  <si>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</si>
  <si>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</si>
  <si>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</si>
  <si>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</si>
  <si>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</si>
  <si>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</si>
  <si>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</si>
  <si>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</si>
  <si>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</si>
  <si>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</si>
  <si>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</si>
  <si>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</si>
  <si>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</si>
  <si>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</si>
  <si>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</si>
  <si>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</si>
  <si>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</si>
  <si>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</si>
  <si>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</si>
  <si>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</si>
  <si>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</si>
  <si>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</si>
  <si>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</si>
  <si>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</si>
  <si>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</si>
  <si>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</si>
  <si>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</si>
  <si>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</si>
  <si>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</si>
  <si>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</si>
  <si>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</si>
  <si>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</si>
  <si>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</si>
  <si>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</si>
  <si>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</si>
  <si>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</si>
  <si>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</si>
  <si>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</si>
  <si>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</si>
  <si>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</si>
  <si>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</si>
  <si>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</si>
  <si>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</si>
  <si>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</si>
  <si>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</si>
  <si>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</si>
  <si>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</si>
  <si>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</si>
  <si>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</si>
  <si>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</si>
  <si>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</si>
  <si>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</si>
  <si>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</si>
  <si>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</si>
  <si>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</si>
  <si>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</si>
  <si>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</si>
  <si>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</si>
  <si>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</si>
  <si>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</si>
  <si>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</si>
  <si>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</si>
  <si>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</si>
  <si>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</si>
  <si>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</si>
  <si>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</si>
  <si>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</si>
  <si>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</si>
  <si>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</si>
  <si>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</si>
  <si>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</si>
  <si>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</si>
  <si>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</si>
  <si>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</si>
  <si>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</si>
  <si>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</si>
  <si>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</si>
  <si>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</si>
  <si>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</si>
  <si>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</si>
  <si>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</si>
  <si>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</si>
  <si>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</si>
  <si>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</si>
  <si>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</si>
  <si>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</si>
  <si>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</si>
  <si>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</si>
  <si>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</si>
  <si>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</si>
  <si>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</si>
  <si>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</si>
  <si>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</si>
  <si>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</si>
  <si>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</si>
  <si>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</si>
  <si>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</si>
  <si>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</si>
  <si>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</si>
  <si>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</si>
  <si>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</si>
  <si>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</si>
  <si>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</si>
  <si>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</si>
  <si>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</si>
  <si>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</si>
  <si>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</si>
  <si>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</si>
  <si>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</si>
  <si>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</si>
  <si>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</si>
  <si>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</si>
  <si>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</si>
  <si>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</si>
  <si>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</si>
  <si>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</si>
  <si>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</si>
  <si>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</si>
  <si>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</si>
  <si>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</si>
  <si>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</si>
  <si>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</si>
  <si>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</si>
  <si>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</si>
  <si>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</si>
  <si>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</si>
  <si>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</si>
  <si>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</si>
  <si>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</si>
  <si>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</si>
  <si>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</si>
  <si>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</si>
  <si>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</si>
  <si>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</si>
  <si>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</si>
  <si>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</si>
  <si>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</si>
  <si>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</si>
  <si>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</si>
  <si>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</si>
  <si>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</si>
  <si>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</si>
  <si>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</si>
  <si>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</si>
  <si>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</si>
  <si>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</si>
  <si>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</si>
  <si>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</si>
  <si>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</si>
  <si>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</si>
  <si>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</si>
  <si>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</si>
  <si>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</si>
  <si>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</si>
  <si>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</si>
  <si>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</si>
  <si>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</si>
  <si>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</si>
  <si>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</si>
  <si>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</si>
  <si>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</si>
  <si>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</si>
  <si>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</si>
  <si>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</si>
  <si>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</si>
  <si>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</si>
  <si>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</si>
  <si>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</si>
  <si>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</si>
  <si>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</si>
  <si>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</si>
  <si>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</si>
  <si>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</si>
  <si>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</si>
  <si>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</si>
  <si>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</si>
  <si>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</si>
  <si>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</si>
  <si>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</si>
  <si>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</si>
  <si>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</si>
  <si>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</si>
  <si>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</si>
  <si>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</si>
  <si>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</si>
  <si>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</si>
  <si>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</si>
  <si>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</si>
  <si>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</si>
  <si>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</si>
  <si>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</si>
  <si>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</si>
  <si>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</si>
  <si>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</si>
  <si>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</si>
  <si>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</si>
  <si>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</si>
  <si>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</si>
  <si>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</si>
  <si>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</si>
  <si>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</si>
  <si>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</si>
  <si>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</si>
  <si>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</si>
  <si>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</si>
  <si>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</si>
  <si>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</si>
  <si>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</si>
  <si>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</si>
  <si>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</si>
  <si>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</si>
  <si>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</si>
  <si>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</si>
  <si>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</si>
  <si>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</si>
  <si>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</si>
  <si>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</si>
  <si>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</si>
  <si>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</si>
  <si>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</si>
  <si>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</si>
  <si>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</si>
  <si>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</si>
  <si>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</si>
  <si>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</si>
  <si>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</si>
  <si>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</si>
  <si>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</si>
  <si>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</si>
  <si>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</si>
  <si>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</si>
  <si>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</si>
  <si>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</si>
  <si>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</si>
  <si>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</si>
  <si>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</si>
  <si>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</si>
  <si>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</si>
  <si>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</si>
  <si>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</si>
  <si>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</si>
  <si>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</si>
  <si>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</si>
  <si>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</si>
  <si>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</si>
  <si>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</si>
  <si>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</si>
  <si>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</si>
  <si>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</si>
  <si>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</si>
  <si>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</si>
  <si>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</si>
  <si>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</si>
  <si>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</si>
  <si>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</si>
  <si>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</si>
  <si>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</si>
  <si>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</si>
  <si>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</si>
  <si>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</si>
  <si>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</si>
  <si>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</si>
  <si>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</si>
  <si>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</si>
  <si>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</si>
  <si>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</si>
  <si>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</si>
  <si>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</si>
  <si>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</si>
  <si>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</si>
  <si>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</si>
  <si>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</si>
  <si>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</si>
  <si>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</si>
  <si>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</si>
  <si>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</si>
  <si>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</si>
  <si>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</si>
  <si>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</si>
  <si>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</si>
  <si>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</si>
  <si>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</si>
  <si>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</si>
  <si>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</si>
  <si>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</si>
  <si>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</si>
  <si>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</si>
  <si>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</si>
  <si>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</si>
  <si>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</si>
  <si>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</si>
  <si>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</si>
  <si>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</si>
  <si>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</si>
  <si>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</si>
  <si>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</si>
  <si>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</si>
  <si>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</si>
  <si>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</si>
  <si>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</si>
  <si>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</si>
  <si>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</si>
  <si>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</si>
  <si>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</si>
  <si>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</si>
  <si>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</si>
  <si>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</si>
  <si>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</si>
  <si>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</si>
  <si>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</si>
  <si>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</si>
  <si>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</si>
  <si>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</si>
  <si>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</si>
  <si>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</si>
  <si>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</si>
  <si>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</si>
  <si>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</si>
  <si>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</si>
  <si>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</si>
  <si>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</si>
  <si>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</si>
  <si>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</si>
  <si>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</si>
  <si>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</si>
  <si>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</si>
  <si>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</si>
  <si>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</si>
  <si>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</si>
  <si>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</si>
  <si>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</si>
  <si>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</si>
  <si>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</si>
  <si>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</si>
  <si>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</si>
  <si>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</si>
  <si>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</si>
  <si>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</si>
  <si>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</si>
  <si>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</si>
  <si>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</si>
  <si>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</si>
  <si>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</si>
  <si>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</si>
  <si>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</si>
  <si>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</si>
  <si>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</si>
  <si>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</si>
  <si>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</si>
  <si>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</si>
  <si>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</si>
  <si>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</si>
  <si>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</si>
  <si>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</si>
  <si>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</si>
  <si>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</si>
  <si>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</si>
  <si>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</si>
  <si>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</si>
  <si>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</si>
  <si>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</si>
  <si>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</si>
  <si>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</si>
  <si>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</si>
  <si>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</si>
  <si>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</si>
  <si>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</si>
  <si>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</si>
  <si>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</si>
  <si>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</si>
  <si>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</si>
  <si>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</si>
  <si>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</si>
  <si>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</si>
  <si>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</si>
  <si>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</si>
  <si>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</si>
  <si>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</si>
  <si>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</si>
  <si>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</si>
  <si>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</si>
  <si>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</si>
  <si>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</si>
  <si>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</si>
  <si>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</si>
  <si>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</si>
  <si>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</si>
  <si>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</si>
  <si>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</si>
  <si>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</si>
  <si>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</si>
  <si>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</si>
  <si>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</si>
  <si>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</si>
  <si>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</si>
  <si>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</si>
  <si>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</si>
  <si>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</si>
  <si>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</si>
  <si>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</si>
  <si>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</si>
  <si>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</si>
  <si>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</si>
  <si>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</si>
  <si>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</si>
  <si>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</si>
  <si>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</si>
  <si>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</si>
  <si>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</si>
  <si>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</si>
  <si>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</si>
  <si>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</si>
  <si>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</si>
  <si>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</si>
  <si>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</si>
  <si>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</si>
  <si>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</si>
  <si>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</si>
  <si>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</si>
  <si>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</si>
  <si>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</si>
  <si>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</si>
  <si>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</si>
  <si>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</si>
  <si>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</si>
  <si>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</si>
  <si>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</si>
  <si>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</si>
  <si>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</si>
  <si>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</si>
  <si>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</si>
  <si>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</si>
  <si>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</si>
  <si>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</si>
  <si>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</si>
  <si>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</si>
  <si>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</si>
  <si>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</si>
  <si>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</si>
  <si>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</si>
  <si>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</si>
  <si>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</si>
  <si>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</si>
  <si>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</si>
  <si>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</si>
  <si>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</si>
  <si>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</si>
  <si>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</si>
  <si>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</si>
  <si>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</si>
  <si>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</si>
  <si>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</si>
  <si>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</si>
  <si>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</si>
  <si>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</si>
  <si>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</si>
  <si>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</si>
  <si>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</si>
  <si>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</si>
  <si>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</si>
  <si>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</si>
  <si>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</si>
  <si>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</si>
  <si>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</si>
  <si>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</si>
  <si>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</si>
  <si>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</si>
  <si>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</si>
  <si>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</si>
  <si>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</si>
  <si>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</si>
  <si>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</si>
  <si>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</si>
  <si>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</si>
  <si>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</si>
  <si>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</si>
  <si>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</si>
  <si>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</si>
  <si>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</si>
  <si>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</si>
  <si>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</si>
  <si>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</si>
  <si>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</si>
  <si>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</si>
  <si>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</si>
  <si>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</si>
  <si>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</si>
  <si>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</si>
  <si>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</si>
  <si>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</si>
  <si>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</si>
  <si>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</si>
  <si>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</si>
  <si>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</si>
  <si>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</si>
  <si>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</si>
  <si>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</si>
  <si>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</si>
  <si>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</si>
  <si>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</si>
  <si>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</si>
  <si>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</si>
  <si>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</si>
  <si>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</si>
  <si>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</si>
  <si>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</si>
  <si>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</si>
  <si>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</si>
  <si>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</si>
  <si>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</si>
  <si>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</si>
  <si>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</si>
  <si>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</si>
  <si>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</si>
  <si>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</si>
  <si>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</si>
  <si>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</si>
  <si>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</si>
  <si>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</si>
  <si>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</si>
  <si>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</si>
  <si>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</si>
  <si>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</si>
  <si>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</si>
  <si>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</si>
  <si>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</si>
  <si>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</si>
  <si>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</si>
  <si>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</si>
  <si>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</si>
  <si>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</si>
  <si>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</si>
  <si>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</si>
  <si>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</si>
  <si>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</si>
  <si>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</si>
  <si>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</si>
  <si>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</si>
  <si>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</si>
  <si>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</si>
  <si>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</si>
  <si>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</si>
  <si>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</si>
  <si>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</si>
  <si>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</si>
  <si>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</si>
  <si>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</si>
  <si>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</si>
  <si>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</si>
  <si>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</si>
  <si>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</si>
  <si>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</si>
  <si>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</si>
  <si>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</si>
  <si>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</si>
  <si>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</si>
  <si>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</si>
  <si>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</si>
  <si>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</si>
  <si>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</si>
  <si>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</si>
  <si>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</si>
  <si>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</si>
  <si>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</si>
  <si>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</si>
  <si>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</si>
  <si>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</si>
  <si>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</si>
  <si>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</si>
  <si>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</si>
  <si>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</si>
  <si>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</si>
  <si>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</si>
  <si>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</si>
  <si>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</si>
  <si>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</si>
  <si>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</si>
  <si>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</si>
  <si>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</si>
  <si>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</si>
  <si>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</si>
  <si>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</si>
  <si>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</si>
  <si>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</si>
  <si>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</si>
  <si>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</si>
  <si>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</si>
  <si>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</si>
  <si>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</si>
  <si>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</si>
  <si>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</si>
  <si>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</si>
  <si>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</si>
  <si>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</si>
  <si>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</si>
  <si>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</si>
  <si>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</si>
  <si>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</si>
  <si>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</si>
  <si>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</si>
  <si>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</si>
  <si>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</si>
  <si>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</si>
  <si>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</si>
  <si>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</si>
  <si>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</si>
  <si>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</si>
  <si>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</si>
  <si>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</si>
  <si>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</si>
  <si>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</si>
  <si>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</si>
  <si>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</si>
  <si>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</si>
  <si>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</si>
  <si>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</si>
  <si>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</si>
  <si>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</si>
  <si>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</si>
  <si>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</si>
  <si>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</si>
  <si>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</si>
  <si>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</si>
  <si>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</si>
  <si>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</si>
  <si>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</si>
  <si>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</si>
  <si>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</si>
  <si>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</si>
  <si>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</si>
  <si>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</si>
  <si>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</si>
  <si>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</si>
  <si>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</si>
  <si>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</si>
  <si>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</si>
  <si>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</si>
  <si>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</si>
  <si>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</si>
  <si>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</si>
  <si>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</si>
  <si>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</si>
  <si>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</si>
  <si>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</si>
  <si>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</si>
  <si>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</si>
  <si>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</si>
  <si>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</si>
  <si>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</si>
  <si>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</si>
  <si>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</si>
  <si>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</si>
  <si>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</si>
  <si>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</si>
  <si>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</si>
  <si>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</si>
  <si>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</si>
  <si>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</si>
  <si>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</si>
  <si>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</si>
  <si>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</si>
  <si>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</si>
  <si>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</si>
  <si>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</si>
  <si>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</si>
  <si>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</si>
  <si>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</si>
  <si>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</si>
  <si>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</si>
  <si>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</si>
  <si>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</si>
  <si>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</si>
  <si>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</si>
  <si>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</si>
  <si>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</si>
  <si>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</si>
  <si>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</si>
  <si>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</si>
  <si>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</si>
  <si>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</si>
  <si>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</si>
  <si>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</si>
  <si>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</si>
  <si>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</si>
  <si>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</si>
  <si>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</si>
  <si>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</si>
  <si>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</si>
  <si>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</si>
  <si>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</si>
  <si>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</si>
  <si>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</si>
  <si>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</si>
  <si>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</si>
  <si>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</si>
  <si>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</si>
  <si>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</si>
  <si>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</si>
  <si>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</si>
  <si>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</si>
  <si>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</si>
  <si>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</si>
  <si>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</si>
  <si>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</si>
  <si>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</si>
  <si>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</si>
  <si>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</si>
  <si>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</si>
  <si>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</si>
  <si>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</si>
  <si>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</si>
  <si>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</si>
  <si>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</si>
  <si>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</si>
  <si>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</si>
  <si>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</si>
  <si>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</si>
  <si>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</si>
  <si>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</si>
  <si>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</si>
  <si>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</si>
  <si>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</si>
  <si>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</si>
  <si>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</si>
  <si>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</si>
  <si>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</si>
  <si>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</si>
  <si>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</si>
  <si>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</si>
  <si>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</si>
  <si>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</si>
  <si>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</si>
  <si>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</si>
  <si>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</si>
  <si>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</si>
  <si>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</si>
  <si>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</si>
  <si>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</si>
  <si>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</si>
  <si>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</si>
  <si>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</si>
  <si>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</si>
  <si>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</si>
  <si>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</si>
  <si>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</si>
  <si>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</si>
  <si>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</si>
  <si>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</si>
  <si>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</si>
  <si>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</si>
  <si>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</si>
  <si>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</si>
  <si>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</si>
  <si>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</si>
  <si>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</si>
  <si>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</si>
  <si>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</si>
  <si>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</si>
  <si>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</si>
  <si>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</si>
  <si>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</si>
  <si>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</si>
  <si>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</si>
  <si>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</si>
  <si>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</si>
  <si>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</si>
  <si>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</si>
  <si>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</si>
  <si>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</si>
  <si>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</si>
  <si>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</si>
  <si>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</si>
  <si>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</si>
  <si>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</si>
  <si>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</si>
  <si>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</si>
  <si>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</si>
  <si>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</si>
  <si>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</si>
  <si>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</si>
  <si>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</si>
  <si>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</si>
  <si>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</si>
  <si>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</si>
  <si>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</si>
  <si>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</si>
  <si>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</si>
  <si>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</si>
  <si>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</si>
  <si>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</si>
  <si>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</si>
  <si>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</si>
  <si>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</si>
  <si>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</si>
  <si>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</si>
  <si>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</si>
  <si>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</si>
  <si>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</si>
  <si>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</si>
  <si>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</si>
  <si>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</si>
  <si>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</si>
  <si>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</si>
  <si>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</si>
  <si>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</si>
  <si>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</si>
  <si>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</si>
  <si>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</si>
  <si>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</si>
  <si>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</si>
  <si>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</si>
  <si>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</si>
  <si>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</si>
  <si>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</si>
  <si>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</si>
  <si>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</si>
  <si>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</si>
  <si>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</si>
  <si>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</si>
  <si>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</si>
  <si>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</si>
  <si>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</si>
  <si>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</si>
  <si>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</si>
  <si>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</si>
  <si>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</si>
  <si>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</si>
  <si>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</si>
  <si>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</si>
  <si>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</si>
  <si>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</si>
  <si>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</si>
  <si>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</si>
  <si>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</si>
  <si>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</si>
  <si>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</si>
  <si>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</si>
  <si>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</si>
  <si>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</si>
  <si>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</si>
  <si>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</si>
  <si>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</si>
  <si>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</si>
  <si>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</si>
  <si>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</si>
  <si>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</si>
  <si>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</si>
  <si>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</si>
  <si>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</si>
  <si>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</si>
  <si>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</si>
  <si>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</si>
  <si>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</si>
  <si>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</si>
  <si>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</si>
  <si>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</si>
  <si>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</si>
  <si>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</si>
  <si>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</si>
  <si>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</si>
  <si>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</si>
  <si>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</si>
  <si>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</si>
  <si>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</si>
  <si>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</si>
  <si>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</si>
  <si>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</si>
  <si>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</si>
  <si>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</si>
  <si>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</si>
  <si>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</si>
  <si>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</si>
  <si>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</si>
  <si>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</si>
  <si>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</si>
  <si>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</si>
  <si>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</si>
  <si>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</si>
  <si>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</si>
  <si>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</si>
  <si>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</si>
  <si>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</si>
  <si>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</si>
  <si>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</si>
  <si>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</si>
  <si>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</si>
  <si>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</si>
  <si>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</si>
  <si>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</si>
  <si>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</si>
  <si>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</si>
  <si>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</si>
  <si>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</si>
  <si>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</si>
  <si>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</si>
  <si>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</si>
  <si>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</si>
  <si>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</si>
  <si>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</si>
  <si>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</si>
  <si>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</si>
  <si>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</si>
  <si>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</si>
  <si>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</si>
  <si>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</si>
  <si>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</si>
  <si>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</si>
  <si>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</si>
  <si>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</si>
  <si>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</si>
  <si>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</si>
  <si>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</si>
  <si>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</si>
  <si>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</si>
  <si>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</si>
  <si>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</si>
  <si>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</si>
  <si>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</si>
  <si>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</si>
  <si>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</si>
  <si>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</si>
  <si>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</si>
  <si>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</si>
  <si>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</si>
  <si>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</si>
  <si>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</si>
  <si>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</si>
  <si>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</si>
  <si>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</si>
  <si>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</si>
  <si>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</si>
  <si>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</si>
  <si>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</si>
  <si>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</si>
  <si>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</si>
  <si>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</si>
  <si>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</si>
  <si>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</si>
  <si>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</si>
  <si>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</si>
  <si>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</si>
  <si>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</si>
  <si>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</si>
  <si>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</si>
  <si>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</si>
  <si>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</si>
  <si>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</si>
  <si>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</si>
  <si>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</si>
  <si>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</si>
  <si>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</si>
  <si>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</si>
  <si>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</si>
  <si>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</si>
  <si>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</si>
  <si>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</si>
  <si>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</si>
  <si>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</si>
  <si>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</si>
  <si>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</si>
  <si>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</si>
  <si>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</si>
  <si>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</si>
  <si>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</si>
  <si>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</si>
  <si>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</si>
  <si>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</si>
  <si>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</si>
  <si>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</si>
  <si>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</si>
  <si>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</si>
  <si>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</si>
  <si>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</si>
  <si>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</si>
  <si>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</si>
  <si>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</si>
  <si>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</si>
  <si>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</si>
  <si>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</si>
  <si>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</si>
  <si>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</si>
  <si>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</si>
  <si>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</si>
  <si>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</si>
  <si>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</si>
  <si>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</si>
  <si>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</si>
  <si>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</si>
  <si>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</si>
  <si>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</si>
  <si>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</si>
  <si>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</si>
  <si>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</si>
  <si>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</si>
  <si>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</si>
  <si>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</si>
  <si>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</si>
  <si>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</si>
  <si>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</si>
  <si>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</si>
  <si>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</si>
  <si>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</si>
  <si>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</si>
  <si>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</si>
  <si>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</si>
  <si>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</si>
  <si>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</si>
  <si>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</si>
  <si>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</si>
  <si>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</si>
  <si>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</si>
  <si>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</si>
  <si>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</si>
  <si>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</si>
  <si>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</si>
  <si>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</si>
  <si>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</si>
  <si>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</si>
  <si>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</si>
  <si>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</si>
  <si>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</si>
  <si>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</si>
  <si>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</si>
  <si>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</si>
  <si>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</si>
  <si>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</si>
  <si>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</si>
  <si>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</si>
  <si>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</si>
  <si>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</si>
  <si>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</si>
  <si>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</si>
  <si>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</si>
  <si>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</si>
  <si>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</si>
  <si>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</si>
  <si>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</si>
  <si>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</si>
  <si>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</si>
  <si>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</si>
  <si>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</si>
  <si>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</si>
  <si>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</si>
  <si>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</si>
  <si>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</si>
  <si>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</si>
  <si>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</si>
  <si>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</si>
  <si>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</si>
  <si>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</si>
  <si>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</si>
  <si>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</si>
  <si>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</si>
  <si>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</si>
  <si>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</si>
  <si>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</si>
  <si>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</si>
  <si>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</si>
  <si>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</si>
  <si>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</si>
  <si>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</si>
  <si>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</si>
  <si>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</si>
  <si>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</si>
  <si>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</si>
  <si>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</si>
  <si>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</si>
  <si>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</si>
  <si>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</si>
  <si>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</si>
  <si>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</si>
  <si>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</si>
  <si>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</si>
  <si>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</si>
  <si>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</si>
  <si>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</si>
  <si>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</si>
  <si>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</si>
  <si>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</si>
  <si>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</si>
  <si>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</si>
  <si>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</si>
  <si>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</si>
  <si>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</si>
  <si>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</si>
  <si>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</si>
  <si>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</si>
  <si>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</si>
  <si>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</si>
  <si>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</si>
  <si>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</si>
  <si>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</si>
  <si>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</si>
  <si>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</si>
  <si>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</si>
  <si>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</si>
  <si>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</si>
  <si>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</si>
  <si>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</si>
  <si>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</si>
  <si>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</si>
  <si>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</si>
  <si>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</si>
  <si>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</si>
  <si>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</si>
  <si>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</si>
  <si>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</si>
  <si>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</si>
  <si>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</si>
  <si>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</si>
  <si>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</si>
  <si>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</si>
  <si>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</si>
  <si>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</si>
  <si>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</si>
  <si>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</si>
  <si>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</si>
  <si>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</si>
  <si>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</si>
  <si>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</si>
  <si>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</si>
  <si>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</si>
  <si>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</si>
  <si>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</si>
  <si>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</si>
  <si>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</si>
  <si>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</si>
  <si>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</si>
  <si>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</si>
  <si>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</si>
  <si>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</si>
  <si>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</si>
  <si>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</si>
  <si>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</si>
  <si>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</si>
  <si>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</si>
  <si>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</si>
  <si>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</si>
  <si>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</si>
  <si>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</si>
  <si>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</si>
  <si>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</si>
  <si>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</si>
  <si>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</si>
  <si>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</si>
  <si>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</si>
  <si>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</si>
  <si>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</si>
  <si>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</si>
  <si>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</si>
  <si>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</si>
  <si>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</si>
  <si>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</si>
  <si>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</si>
  <si>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</si>
  <si>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</si>
  <si>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</si>
  <si>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</si>
  <si>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</si>
  <si>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</si>
  <si>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</si>
  <si>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</si>
  <si>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</si>
  <si>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</si>
  <si>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</si>
  <si>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</si>
  <si>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</si>
  <si>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</si>
  <si>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</si>
  <si>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</si>
  <si>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</si>
  <si>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</si>
  <si>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</si>
  <si>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</si>
  <si>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</si>
  <si>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</si>
  <si>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</si>
  <si>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</si>
  <si>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</si>
  <si>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</si>
  <si>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</si>
  <si>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</si>
  <si>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</si>
  <si>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</si>
  <si>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</si>
  <si>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</si>
  <si>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</si>
  <si>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</si>
  <si>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</si>
  <si>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</si>
  <si>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</si>
  <si>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</si>
  <si>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</si>
  <si>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</si>
  <si>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</si>
  <si>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</si>
  <si>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</si>
  <si>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</si>
  <si>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</si>
  <si>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</si>
  <si>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</si>
  <si>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</si>
  <si>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</si>
  <si>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</si>
  <si>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</si>
  <si>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</si>
  <si>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</si>
  <si>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</si>
  <si>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</si>
  <si>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</si>
  <si>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</si>
  <si>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</si>
  <si>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</si>
  <si>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</si>
  <si>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</si>
  <si>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</si>
  <si>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</si>
  <si>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</si>
  <si>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</si>
  <si>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</si>
  <si>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</si>
  <si>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</si>
  <si>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</si>
  <si>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</si>
  <si>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</si>
  <si>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</si>
  <si>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</si>
  <si>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</si>
  <si>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</si>
  <si>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</si>
  <si>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</si>
  <si>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</si>
  <si>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</si>
  <si>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</si>
  <si>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</si>
  <si>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</si>
  <si>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</si>
  <si>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</si>
  <si>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</si>
  <si>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</si>
  <si>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</si>
  <si>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</si>
  <si>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</si>
  <si>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</si>
  <si>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</si>
  <si>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</si>
  <si>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</si>
  <si>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</si>
  <si>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</si>
  <si>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</si>
  <si>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</si>
  <si>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</si>
  <si>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</si>
  <si>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</si>
  <si>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</si>
  <si>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</si>
  <si>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</si>
  <si>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</si>
  <si>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</si>
  <si>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</si>
  <si>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</si>
  <si>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</si>
  <si>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</si>
  <si>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</si>
  <si>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</si>
  <si>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</si>
  <si>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</si>
  <si>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</si>
  <si>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</si>
  <si>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</si>
  <si>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</si>
  <si>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</si>
  <si>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</si>
  <si>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</si>
  <si>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</si>
  <si>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</si>
  <si>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</si>
  <si>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</si>
  <si>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</si>
  <si>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</si>
  <si>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</si>
  <si>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</si>
  <si>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</si>
  <si>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</si>
  <si>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</si>
  <si>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</si>
  <si>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</si>
  <si>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</si>
  <si>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</si>
  <si>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</si>
  <si>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</si>
  <si>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</si>
  <si>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</si>
  <si>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</si>
  <si>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</si>
  <si>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</si>
  <si>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</si>
  <si>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</si>
  <si>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</si>
  <si>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</si>
  <si>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</si>
  <si>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</si>
  <si>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</si>
  <si>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</si>
  <si>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</si>
  <si>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</si>
  <si>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</si>
  <si>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</si>
  <si>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</si>
  <si>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</si>
  <si>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</si>
  <si>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</si>
  <si>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</si>
  <si>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</si>
  <si>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</si>
  <si>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</si>
  <si>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</si>
  <si>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</si>
  <si>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</si>
  <si>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</si>
  <si>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</si>
  <si>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</si>
  <si>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</si>
  <si>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</si>
  <si>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</si>
  <si>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</si>
  <si>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</si>
  <si>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</si>
  <si>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</si>
  <si>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</si>
  <si>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</si>
  <si>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</si>
  <si>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</si>
  <si>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</si>
  <si>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</si>
  <si>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</si>
  <si>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</si>
  <si>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</si>
  <si>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</si>
  <si>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</si>
  <si>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</si>
  <si>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</si>
  <si>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</si>
  <si>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</si>
  <si>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</si>
  <si>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</si>
  <si>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</si>
  <si>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</si>
  <si>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</si>
  <si>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</si>
  <si>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</si>
  <si>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</si>
  <si>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</si>
  <si>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</si>
  <si>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</si>
  <si>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</si>
  <si>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</si>
  <si>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</si>
  <si>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</si>
  <si>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</si>
  <si>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</si>
  <si>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</si>
  <si>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</si>
  <si>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</si>
  <si>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</si>
  <si>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</si>
  <si>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</si>
  <si>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</si>
  <si>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</si>
  <si>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</si>
  <si>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</si>
  <si>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</si>
  <si>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</si>
  <si>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</si>
  <si>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</si>
  <si>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</si>
  <si>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</si>
  <si>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</si>
  <si>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</si>
  <si>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</si>
  <si>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</si>
  <si>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</si>
  <si>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</si>
  <si>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</si>
  <si>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</si>
  <si>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</si>
  <si>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</si>
  <si>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</si>
  <si>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</si>
  <si>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</si>
  <si>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</si>
  <si>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</si>
  <si>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</si>
  <si>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</si>
  <si>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</si>
  <si>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</si>
  <si>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</si>
  <si>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</si>
  <si>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</si>
  <si>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</si>
  <si>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</si>
  <si>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</si>
  <si>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</si>
  <si>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</si>
  <si>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</si>
  <si>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</si>
  <si>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</si>
  <si>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</si>
  <si>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</si>
  <si>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</si>
  <si>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</si>
  <si>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</si>
  <si>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</si>
  <si>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</si>
  <si>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</si>
  <si>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</si>
  <si>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</si>
  <si>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</si>
  <si>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</si>
  <si>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NO PCM</t>
  </si>
  <si>
    <t>PCM-20251127-00000803</t>
  </si>
  <si>
    <t>ETA 40 min</t>
  </si>
  <si>
    <t>PCM-20251127-00000893</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</si>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</sst>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325.53777916666877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45988.486205092595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45988.486205092595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45988.486205092595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45988.486205092595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45988.486205092595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45988.486205092595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45988.486205092595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45988.486205092595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45988.486205092595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45988.486205092595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45988.486205092595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45988.486205092595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45988.486205092595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45988.486205092595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45988.486205092595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45988.486205092595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45988.486205092595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45988.486205092595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45988.486205092595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45988.486205092595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45988.486205092595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45988.486205092595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45988.486205092595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45988.486205092595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45988.486205092595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45988.486205092595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45988.486205092595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45988.486205092595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45988.486205092595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45988.486205092595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45988.486205092595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45988.486205092595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45988.486205092595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45988.486205092595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45988.486205092595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45988.486205092595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45988.486205092595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45988.486205092595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45988.486205092595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163.48636712963344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4.0987861111134407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0.13960787036921829</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8.5637962962209713E-2</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45988.486205092595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45988.486205092595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45988.486205092595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45988.486205092595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45988.486205092595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45988.486205092595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45988.486205092595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45988.486205092595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45988.486205092595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45988.486205092595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45988.486205092595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45988.486205092595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45988.486205092595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45988.486205092595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45988.486205092595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45988.486205092595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45988.486205092595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45988.486205092595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45988.486205092595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45988.486205092595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45988.486205092595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45988.486205092595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45988.486205092595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45988.486205092595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45988.486205092595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45988.486205092595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45988.486205092595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45988.486205092595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45988.486205092595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45988.486205092595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45988.486205092595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45988.486205092595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45988.486205092595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45988.486205092595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45988.486205092595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45988.486205092595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45988.486205092595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45988.486205092595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45988.486205092595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45988.486205092595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45988.486205092595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45988.486205092595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45988.486205092595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45988.486205092595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45988.486205092595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45988.486205092595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45988.486205092595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45988.486205092595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45988.486205092595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45988.486205092595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45988.486205092595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45988.486205092595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45988.486205092595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45988.486205092595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45988.486205092595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45988.486205092595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45988.486205092595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45988.486205092595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45988.486205092595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45988.486205092595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45988.486205092595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45988.486205092595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45988.486205092595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45988.486205092595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45988.486205092595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45988.486205092595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45988.486205092595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45988.486205092595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45988.486205092595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45988.486205092595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45988.486205092595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45988.486205092595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45988.486205092595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45988.486205092595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45988.486205092595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45988.486205092595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45988.486205092595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45988.486205092595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45988.486205092595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45988.486205092595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45988.486205092595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45988.486205092595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45988.486205092595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45988.486205092595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45988.486205092595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45988.486205092595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45988.486205092595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45988.486205092595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45988.486205092595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28517</v>
      </c>
      <c r="E2" s="92"/>
      <c r="F2" s="20"/>
      <c r="G2" s="21">
        <f t="shared" ref="G2:G44" ca="1" si="0">IFERROR(NOW()-F2,"-")</f>
        <v>45988.486205092595</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t="str">
        <f>IFERROR(VLOOKUP(#REF!,DB!#REF!,7,0),"")</f>
        <v/>
      </c>
      <c r="E3" s="18"/>
      <c r="F3" s="20"/>
      <c r="G3" s="21">
        <f t="shared" ca="1" si="0"/>
        <v>45988.486205092595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45988.486205092595</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45988.486205092595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45988.486205092595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45988.486205092595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45988.486205092595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45988.486205092595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45988.486205092595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45988.486205092595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45988.486205092595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45988.486205092595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45988.486205092595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45988.486205092595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45988.486205092595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45988.486205092595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45988.486205092595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45988.486205092595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45988.486205092595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45988.486205092595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45988.486205092595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45988.486205092595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45988.486205092595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45988.486205092595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45988.486205092595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45988.486205092595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45988.486205092595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45988.486205092595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45988.486205092595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45988.486205092595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45988.486205092595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45988.486205092595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45988.486205092595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45988.486205092595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45988.486205092595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45988.486205092595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45988.486205092595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45988.486205092595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45988.486205092595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45988.486205092595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45988.486205092595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45988.486205092595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45988.486205092595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45988.486205092595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45988.486205092595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45988.486205092595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45988.486205092595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45988.486205092595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45988.486205092595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45988.486205092595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45988.486205092595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45988.486205092595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45988.486205092595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45988.486205092595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45988.486205092595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45988.486205092595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45988.486205092595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45988.486205092595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45988.486205092595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45988.486205092595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45988.486205092595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45988.486205092595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45988.486205092595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45988.486205092595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45988.486205092595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45988.486205092595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45988.486205092595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45988.486205092595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45988.486205092595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45988.486205092595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45988.486205092595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45988.486205092595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45988.486205092595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45988.486205092595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45988.486205092595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45988.486205092595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45988.486205092595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45988.486205092595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45988.486205092595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45988.486205092595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45988.486205092595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45988.486205092595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45988.486205092595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45988.486205092595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45988.486205092595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45988.486205092595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45988.486205092595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45988.486205092595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45988.486205092595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45988.486205092595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45988.486205092595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45988.486205092595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45988.486205092595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45988.486205092595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45988.486205092595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45988.486205092595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45988.486205092595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45988.486205092595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45988.486205092595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45988.486205092595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45988.486205092595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45988.486205092595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45988.486205092595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45988.486205092595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45988.486205092595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45988.486205092595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45988.486205092595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45988.486205092595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45988.486205092595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45988.486205092595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45988.486205092595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45988.486205092595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45988.486205092595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45988.486205092595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45988.486205092595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45988.486205092595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45988.486205092595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45988.486205092595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45988.486205092595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45988.486205092595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45988.486205092595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45988.486205092595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45988.486205092595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45988.486205092595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45988.486205092595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45988.486205092595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45988.486205092595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45988.486205092595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45988.486205092595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45988.486205092595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45988.486205092595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45988.486205092595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45988.486205092595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45988.486205092595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45988.486205092595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45988.486205092595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45988.486205092595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45988.486205092595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45988.486205092595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45988.486205092595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45988.486205092595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45988.486205092595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45988.486205092595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45988.486205092595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45988.486205092595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45988.486205092595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45988.486205092595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45988.486205092595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45988.486205092595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45988.486205092595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45988.486205092595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45988.486205092595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45988.486205092595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45988.486205092595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45988.486205092595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45988.486205092595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45988.486205092595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45988.486205092595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45988.486205092595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45988.486205092595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45988.486205092595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45988.486205092595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45988.486205092595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45988.486205092595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45988.486205092595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45988.486205092595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45988.486205092595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45988.486205092595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45988.486205092595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45988.486205092595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45988.486205092595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45988.486205092595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45988.486205092595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45988.486205092595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45988.486205092595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45988.486205092595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45988.486205092595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45988.486205092595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45988.486205092595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45988.486205092595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45988.486205092595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45988.486205092595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45988.486205092595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45988.486205092595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45988.486205092595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45988.486205092595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45988.486205092595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45988.486205092595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45988.486205092595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45988.486205092595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45988.486205092595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45988.486205092595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45988.486205092595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45988.486205092595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45988.486205092595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45988.486205092595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45988.486205092595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45988.486205092595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45988.486205092595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45988.486205092595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45988.486205092595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45988.486205092595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45988.486205092595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45988.486205092595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45988.486205092595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45988.486205092595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45988.486205092595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45988.486205092595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45988.486205092595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45988.486205092595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45988.486205092595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45988.486205092595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45988.486205092595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45988.486205092595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45988.486205092595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45988.486205092595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45988.486205092595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45988.486205092595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45988.486205092595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45988.486205092595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45988.486205092595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45988.486205092595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45988.486205092595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45988.486205092595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45988.486205092595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45988.486205092595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45988.486205092595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45988.486205092595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45988.486205092595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45988.486205092595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45988.486205092595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45988.486205092595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45988.486205092595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45988.486205092595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45988.486205092595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45988.486205092595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45988.486205092595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45988.486205092595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45988.486205092595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45988.486205092595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45988.486205092595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45988.486205092595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45988.486205092595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45988.486205092595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45988.486205092595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45988.486205092595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45988.486205092595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45988.486205092595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45988.486205092595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45988.486205092595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45988.486205092595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45988.486205092595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45988.486205092595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45988.486205092595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45988.486205092595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45988.486205092595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45988.486205092595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45988.486205092595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45988.486205092595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45988.486205092595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45988.486205092595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45988.486205092595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45988.486205092595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45988.486205092595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45988.486205092595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45988.486205092595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45988.486205092595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45988.486205092595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45988.486205092595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45988.486205092595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45988.486205092595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45988.486205092595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45988.486205092595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45988.486205092595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45988.486205092595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45988.486205092595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45988.486205092595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45988.486205092595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45988.486205092595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45988.486205092595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45988.486205092595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45988.486205092595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45988.486205092595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45988.486205092595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45988.486205092595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45988.486205092595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45988.486205092595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45988.486205092595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45988.486205092595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45988.486205092595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45988.486205092595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45988.486205092595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45988.486205092595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45988.486205092595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45988.486205092595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45988.486205092595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45988.486205092595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45988.486205092595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45988.486205092595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45988.486205092595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45988.486205092595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45988.486205092595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45988.486205092595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45988.486205092595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45988.486205092595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45988.486205092595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45988.486205092595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45988.486205092595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45988.486205092595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45988.486205092595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45988.486205092595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45988.486205092595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45988.486205092595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45988.486205092595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45988.486205092595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45988.486205092595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45988.486205092595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45988.486205092595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45988.486205092595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45988.486205092595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45988.486205092595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45988.486205092595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45988.486205092595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45988.486205092595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45988.486205092595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45988.486205092595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45988.486205092595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45988.486205092595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45988.486205092595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45988.486205092595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45988.486205092595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45988.486205092595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45988.486205092595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45988.486205092595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45988.486205092595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45988.486205092595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45988.486205092595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45988.486205092595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45988.486205092595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45988.486205092595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45988.486205092595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45988.486205092595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45988.486205092595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45988.486205092595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45988.486205092595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45988.486205092595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45988.486205092595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45988.486205092595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45988.486205092595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45988.486205092595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45988.486205092595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45988.486205092595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45988.486205092595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45988.486205092595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45988.486205092595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45988.486205092595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45988.486205092595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45988.486205092595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45988.486205092595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45988.486205092595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45988.486205092595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45988.486205092595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45988.486205092595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45988.486205092595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45988.486205092595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45988.486205092595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45988.486205092595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45988.486205092595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45988.486205092595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45988.486205092595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45988.486205092595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45988.486205092595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45988.486205092595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45988.486205092595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45988.486205092595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45988.486205092595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45988.486205092595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45988.486205092595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45988.486205092595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45988.486205092595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45988.486205092595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45988.486205092595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45988.486205092595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45988.486205092595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45988.486205092595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45988.486205092595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45988.486205092595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45988.486205092595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45988.486205092595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45988.486205092595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45988.486205092595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45988.486205092595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45988.486205092595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45988.486205092595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45988.486205092595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45988.486205092595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45988.486205092595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45988.486205092595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45988.486205092595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45988.486205092595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45988.486205092595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45988.486205092595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45988.486205092595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45988.486205092595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45988.486205092595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45988.486205092595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45988.486205092595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45988.486205092595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45988.486205092595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45988.486205092595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45988.486205092595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45988.486205092595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45988.486205092595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45988.486205092595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45988.486205092595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45988.486205092595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45988.486205092595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45988.486205092595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45988.486205092595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45988.486205092595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45988.486205092595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45988.486205092595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45988.486205092595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45988.486205092595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45988.486205092595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45988.486205092595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45988.486205092595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45988.486205092595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45988.486205092595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45988.486205092595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45988.486205092595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45988.486205092595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45988.486205092595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45988.486205092595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45988.486205092595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45988.486205092595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45988.486205092595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45988.486205092595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45988.486205092595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45988.486205092595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45988.486205092595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45988.486205092595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45988.486205092595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45988.486205092595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45988.486205092595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45988.486205092595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45988.486205092595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45988.486205092595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45988.486205092595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45988.486205092595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45988.486205092595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45988.486205092595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45988.486205092595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45988.486205092595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45988.486205092595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45988.486205092595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45988.486205092595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45988.486205092595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45988.486205092595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45988.486205092595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45988.486205092595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45988.486205092595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45988.486205092595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45988.486205092595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45988.486205092595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45988.486205092595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45988.486205092595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45988.486205092595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45988.486205092595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45988.486205092595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45988.486205092595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45988.486205092595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45988.486205092595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45988.486205092595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45988.486205092595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45988.486205092595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45988.486205092595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45988.486205092595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45988.486205092595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45988.486205092595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45988.486205092595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45988.486205092595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45988.486205092595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45988.486205092595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45988.486205092595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45988.486205092595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45988.486205092595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45988.486205092595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45988.486205092595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45988.486205092595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45988.486205092595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45988.486205092595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45988.486205092595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45988.486205092595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45988.486205092595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45988.486205092595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45988.486205092595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45988.486205092595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45988.486205092595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45988.486205092595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45988.486205092595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45988.486205092595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45988.486205092595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45988.486205092595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45988.486205092595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45988.486205092595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45988.486205092595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45988.486205092595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45988.486205092595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45988.486205092595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45988.486205092595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45988.486205092595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45988.486205092595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45988.486205092595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45988.486205092595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45988.486205092595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45988.486205092595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45988.486205092595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45988.486205092595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45988.486205092595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45988.486205092595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45988.486205092595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45988.486205092595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45988.486205092595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45988.486205092595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45988.486205092595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45988.486205092595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45988.486205092595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45988.486205092595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45988.486205092595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45988.486205092595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45988.486205092595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45988.486205092595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45988.486205092595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45988.486205092595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45988.486205092595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45988.486205092595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45988.486205092595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45988.486205092595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45988.486205092595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45988.486205092595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45988.486205092595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45988.486205092595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45988.486205092595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45988.486205092595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45988.486205092595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45988.486205092595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45988.486205092595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45988.486205092595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45988.486205092595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45988.486205092595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45988.486205092595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45988.486205092595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45988.486205092595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45988.486205092595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45988.486205092595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45988.486205092595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45988.486205092595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45988.486205092595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45988.486205092595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45988.486205092595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45988.486205092595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45988.486205092595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45988.486205092595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45988.486205092595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45988.486205092595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45988.486205092595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45988.486205092595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45988.486205092595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45988.486205092595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45988.486205092595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45988.486205092595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45988.486205092595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45988.486205092595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45988.486205092595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45988.486205092595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45988.486205092595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45988.486205092595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45988.486205092595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45988.486205092595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45988.486205092595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45988.486205092595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45988.486205092595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45988.486205092595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45988.486205092595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45988.486205092595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45988.486205092595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45988.486205092595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45988.486205092595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45988.486205092595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45988.486205092595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45988.486205092595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45988.486205092595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45988.486205092595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45988.486205092595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45988.486205092595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45988.486205092595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45988.486205092595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45988.486205092595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45988.486205092595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45988.486205092595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45988.486205092595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45988.486205092595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45988.486205092595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45988.486205092595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45988.486205092595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45988.486205092595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45988.486205092595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45988.486205092595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45988.486205092595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45988.486205092595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45988.486205092595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45988.486205092595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45988.486205092595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45988.486205092595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45988.486205092595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45988.486205092595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45988.486205092595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45988.486205092595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45988.486205092595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45988.486205092595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45988.486205092595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45988.486205092595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45988.486205092595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45988.486205092595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45988.486205092595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45988.486205092595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45988.486205092595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45988.486205092595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45988.486205092595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45988.486205092595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45988.486205092595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45988.486205092595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45988.486205092595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45988.486205092595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45988.486205092595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45988.486205092595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45988.486205092595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45988.486205092595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45988.486205092595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45988.486205092595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45988.486205092595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45988.486205092595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45988.486205092595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45988.486205092595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45988.486205092595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45988.486205092595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45988.486205092595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45988.486205092595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45988.486205092595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45988.486205092595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45988.486205092595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45988.486205092595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45988.486205092595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45988.486205092595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45988.486205092595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45988.486205092595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45988.486205092595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45988.486205092595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45988.486205092595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45988.486205092595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45988.486205092595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45988.486205092595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45988.486205092595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45988.486205092595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45988.486205092595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45988.486205092595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45988.486205092595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45988.486205092595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45988.486205092595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45988.486205092595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45988.486205092595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45988.486205092595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45988.486205092595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45988.486205092595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45988.486205092595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45988.486205092595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45988.486205092595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45988.486205092595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45988.486205092595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45988.486205092595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45988.486205092595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45988.486205092595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45988.486205092595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45988.486205092595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45988.486205092595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45988.486205092595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45988.486205092595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45988.486205092595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45988.486205092595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45988.486205092595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45988.486205092595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45988.486205092595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45988.486205092595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45988.486205092595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45988.486205092595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45988.486205092595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45988.486205092595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45988.486205092595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45988.486205092595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45988.486205092595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45988.486205092595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45988.486205092595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45988.486205092595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45988.486205092595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45988.486205092595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45988.486205092595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45988.486205092595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45988.486205092595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45988.486205092595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45988.486205092595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45988.486205092595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45988.486205092595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45988.486205092595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45988.486205092595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45988.486205092595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45988.486205092595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45988.486205092595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45988.486205092595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45988.486205092595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45988.486205092595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45988.486205092595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45988.486205092595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45988.486205092595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45988.486205092595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45988.486205092595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45988.486205092595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45988.486205092595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45988.486205092595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45988.486205092595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45988.486205092595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45988.486205092595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45988.486205092595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45988.486205092595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45988.486205092595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45988.486205092595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45988.486205092595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45988.486205092595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45988.486205092595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45988.486205092595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45988.486205092595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45988.486205092595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45988.486205092595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45988.486205092595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45988.486205092595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45988.486205092595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45988.486205092595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45988.486205092595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45988.486205092595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45988.486205092595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45988.486205092595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45988.486205092595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45988.486205092595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45988.486205092595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45988.486205092595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45988.486205092595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45988.486205092595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45988.486205092595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45988.486205092595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45988.486205092595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45988.486205092595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45988.486205092595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45988.486205092595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45988.486205092595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45988.486205092595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45988.486205092595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45988.486205092595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45988.486205092595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45988.486205092595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45988.486205092595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45988.486205092595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45988.486205092595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45988.486205092595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45988.486205092595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45988.486205092595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45988.486205092595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45988.486205092595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45988.486205092595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45988.486205092595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45988.486205092595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45988.486205092595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45988.486205092595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45988.486205092595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45988.486205092595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45988.486205092595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45988.486205092595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45988.486205092595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45988.486205092595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45988.486205092595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45988.486205092595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45988.486205092595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45988.486205092595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45988.486205092595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45988.486205092595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45988.486205092595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45988.486205092595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45988.486205092595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45988.486205092595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45988.486205092595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45988.486205092595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45988.486205092595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45988.486205092595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45988.486205092595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45988.486205092595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45988.486205092595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45988.486205092595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45988.486205092595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45988.486205092595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45988.486205092595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45988.486205092595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45988.486205092595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45988.486205092595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45988.486205092595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45988.486205092595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45988.486205092595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45988.486205092595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45988.486205092595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45988.486205092595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45988.486205092595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45988.486205092595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45988.486205092595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45988.486205092595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45988.486205092595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45988.486205092595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45988.486205092595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45988.486205092595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45988.486205092595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45988.486205092595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45988.486205092595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45988.486205092595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45988.486205092595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45988.486205092595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45988.486205092595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45988.486205092595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45988.486205092595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45988.486205092595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45988.486205092595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45988.486205092595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45988.486205092595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45988.486205092595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45988.486205092595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45988.486205092595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45988.486205092595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45988.486205092595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45988.486205092595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45988.486205092595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45988.486205092595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45988.486205092595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45988.486205092595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45988.486205092595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45988.486205092595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45988.486205092595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45988.486205092595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45988.486205092595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45988.486205092595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45988.486205092595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45988.486205092595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45988.486205092595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45988.486205092595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45988.486205092595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45988.486205092595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45988.486205092595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45988.486205092595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45988.486205092595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45988.486205092595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45988.486205092595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45988.486205092595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45988.486205092595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45988.486205092595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45988.486205092595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45988.486205092595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45988.486205092595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45988.486205092595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45988.486205092595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45988.486205092595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45988.486205092595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45988.486205092595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45988.486205092595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45988.486205092595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45988.486205092595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45988.486205092595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45988.486205092595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45988.486205092595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45988.486205092595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45988.486205092595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45988.486205092595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45988.486205092595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45988.486205092595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45988.486205092595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45988.486205092595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45988.486205092595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45988.486205092595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45988.486205092595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45988.486205092595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45988.486205092595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45988.486205092595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45988.486205092595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45988.486205092595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45988.486205092595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45988.486205092595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45988.486205092595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45988.486205092595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45988.486205092595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45988.486205092595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45988.486205092595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45988.486205092595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45988.486205092595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45988.486205092595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45988.486205092595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45988.486205092595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45988.486205092595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45988.486205092595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45988.486205092595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45988.486205092595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45988.486205092595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45988.486205092595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45988.486205092595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45988.486205092595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45988.486205092595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45988.486205092595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45988.486205092595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45988.486205092595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45988.486205092595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45988.486205092595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45988.486205092595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45988.486205092595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45988.486205092595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45988.486205092595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45988.486205092595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45988.486205092595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45988.486205092595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45988.486205092595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45988.486205092595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45988.486205092595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45988.486205092595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45988.486205092595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45988.486205092595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45988.486205092595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45988.486205092595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45988.486205092595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45988.486205092595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45988.486205092595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45988.486205092595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45988.486205092595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45988.486205092595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45988.486205092595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45988.486205092595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45988.486205092595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45988.486205092595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45988.486205092595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45988.486205092595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45988.486205092595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45988.486205092595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45988.486205092595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285.00548749999871</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4" ca="1" si="0">IFERROR(NOW()-F3,"")</f>
        <v>0.11676064815401332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45988.486205092595</v>
      </c>
      <c r="H4" s="92">
        <v>45988.351921296293</v>
      </c>
      <c r="I4" s="92" t="str">
        <f>IFERROR(VLOOKUP(D4,DB!A:F,6,0),"")</f>
        <v>SCECO</v>
      </c>
      <c r="J4" s="92" t="str">
        <f>IFERROR(VLOOKUP(D4,DB!A:G,7,0),"")</f>
        <v>Dead</v>
      </c>
      <c r="K4" s="94" t="s">
        <v>39114</v>
      </c>
      <c r="L4" s="88" t="str">
        <f>IFERROR(VLOOKUP(D4,DB!A:I,9,0),"")</f>
        <v>Latis</v>
      </c>
    </row>
    <row r="5" spans="1:16" ht="15" customHeight="1">
      <c r="A5" s="110" t="s">
        <v>39116</v>
      </c>
      <c r="B5" s="110" t="str">
        <f>IFERROR(VLOOKUP(D5,DB!A:K,11,0),"")</f>
        <v>R4</v>
      </c>
      <c r="C5" s="90">
        <v>1</v>
      </c>
      <c r="D5" s="88" t="s">
        <v>34148</v>
      </c>
      <c r="E5" s="91" t="s">
        <v>39021</v>
      </c>
      <c r="F5" s="92">
        <v>45988.444930555554</v>
      </c>
      <c r="G5" s="93">
        <f t="shared" ca="1" si="0"/>
        <v>4.1274537041317672E-2</v>
      </c>
      <c r="H5" s="92">
        <v>45988.43645833333</v>
      </c>
      <c r="I5" s="92" t="str">
        <f>IFERROR(VLOOKUP(D5,DB!A:F,6,0),"")</f>
        <v>SCECO</v>
      </c>
      <c r="J5" s="92" t="str">
        <f>IFERROR(VLOOKUP(D5,DB!A:G,7,0),"")</f>
        <v>Dead</v>
      </c>
      <c r="K5" s="94" t="s">
        <v>39117</v>
      </c>
      <c r="L5" s="88" t="str">
        <f>IFERROR(VLOOKUP(D5,DB!A:I,9,0),"")</f>
        <v>Latis</v>
      </c>
    </row>
    <row r="6" spans="1:16" ht="15" customHeight="1">
      <c r="A6" s="110"/>
      <c r="B6" s="110" t="str">
        <f>IFERROR(VLOOKUP(D6,DB!A:K,11,0),"")</f>
        <v/>
      </c>
      <c r="C6" s="90"/>
      <c r="D6" s="88"/>
      <c r="E6" s="91"/>
      <c r="F6" s="92"/>
      <c r="G6" s="93">
        <f t="shared" ca="1" si="0"/>
        <v>45988.486205092595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45988.486205092595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45988.486205092595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45988.486205092595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45988.486205092595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45988.486205092595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45988.486205092595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45988.486205092595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45988.486205092595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45988.486205092595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45988.486205092595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45988.486205092595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45988.486205092595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45988.486205092595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45988.486205092595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45988.486205092595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45988.486205092595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45988.486205092595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45988.486205092595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45988.486205092595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45988.486205092595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45988.486205092595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45988.486205092595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45988.486205092595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45988.486205092595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45988.486205092595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45988.486205092595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45988.486205092595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45988.486205092595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45988.486205092595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45988.486205092595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45988.486205092595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45988.486205092595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45988.486205092595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45988.486205092595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45988.486205092595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45988.486205092595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45988.486205092595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45988.486205092595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45988.486205092595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45988.486205092595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45988.486205092595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45988.486205092595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45988.486205092595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45988.486205092595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45988.486205092595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45988.486205092595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45988.486205092595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45988.486205092595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45988.486205092595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45988.486205092595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45988.486205092595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45988.486205092595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45988.486205092595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45988.486205092595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45988.486205092595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45988.486205092595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45988.486205092595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45988.486205092595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45988.486205092595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45988.486205092595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45988.486205092595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45988.486205092595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45988.486205092595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45988.486205092595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45988.486205092595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45988.486205092595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45988.486205092595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45988.486205092595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45988.486205092595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45988.486205092595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45988.486205092595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45988.486205092595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45988.486205092595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45988.486205092595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45988.486205092595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45988.486205092595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45988.486205092595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45988.486205092595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45988.486205092595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45988.486205092595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45988.486205092595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45988.486205092595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45988.486205092595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45988.486205092595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45988.486205092595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45988.486205092595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45988.486205092595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45988.486205092595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45988.486205092595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45988.486205092595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45988.486205092595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45988.486205092595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45988.486205092595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45988.486205092595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45988.486205092595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45988.486205092595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45988.486205092595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45988.486205092595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45988.486205092595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45988.486205092595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45988.486205092595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45988.486205092595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45988.486205092595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45988.486205092595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45988.486205092595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45988.486205092595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45988.486205092595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45988.486205092595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45988.486205092595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45988.486205092595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45988.486205092595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45988.486205092595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45988.486205092595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45988.486205092595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45988.486205092595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45988.486205092595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45988.486205092595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45988.486205092595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45988.486205092595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45988.486205092595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45988.486205092595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45988.486205092595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45988.486205092595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45988.486205092595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45988.486205092595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45988.486205092595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45988.486205092595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45988.486205092595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45988.486205092595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45988.486205092595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45988.486205092595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45988.486205092595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45988.486205092595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45988.486205092595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45988.486205092595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45988.486205092595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45988.486205092595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45988.486205092595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45988.486205092595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45988.486205092595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45988.486205092595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45988.486205092595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45988.486205092595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45988.486205092595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45988.486205092595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45988.486205092595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45988.486205092595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45988.486205092595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45988.486205092595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45988.486205092595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45988.486205092595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45988.486205092595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45988.486205092595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45988.486205092595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45988.486205092595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45988.486205092595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45988.486205092595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45988.486205092595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45988.486205092595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45988.486205092595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45988.486205092595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45988.486205092595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45988.486205092595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45988.486205092595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45988.486205092595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45988.486205092595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45988.486205092595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45988.486205092595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45988.486205092595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45988.486205092595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45988.486205092595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45988.486205092595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45988.486205092595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45988.486205092595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45988.486205092595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45988.486205092595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45988.486205092595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45988.486205092595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45988.486205092595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45988.486205092595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45988.486205092595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45988.486205092595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45988.486205092595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45988.486205092595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45988.486205092595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45988.486205092595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45988.486205092595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45988.486205092595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45988.486205092595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45988.486205092595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45988.486205092595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45988.486205092595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45988.486205092595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45988.486205092595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45988.486205092595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45988.486205092595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45988.486205092595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45988.486205092595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45988.486205092595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45988.486205092595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45988.486205092595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45988.486205092595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45988.486205092595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45988.486205092595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45988.486205092595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45988.486205092595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45988.486205092595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45988.486205092595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45988.486205092595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45988.486205092595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45988.486205092595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45988.486205092595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45988.486205092595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45988.486205092595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45988.486205092595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45988.486205092595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45988.486205092595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45988.486205092595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45988.486205092595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45988.486205092595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45988.486205092595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45988.486205092595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45988.486205092595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45988.486205092595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45988.486205092595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45988.486205092595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45988.486205092595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45988.486205092595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45988.486205092595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45988.486205092595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45988.486205092595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45988.486205092595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45988.486205092595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45988.486205092595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45988.486205092595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45988.486205092595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45988.486205092595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45988.486205092595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45988.486205092595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45988.486205092595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45988.486205092595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45988.486205092595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45988.486205092595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45988.486205092595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45988.486205092595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45988.486205092595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45988.486205092595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45988.486205092595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45988.486205092595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45988.486205092595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45988.486205092595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45988.486205092595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45988.486205092595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45988.486205092595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45988.486205092595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45988.486205092595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45988.486205092595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45988.486205092595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45988.486205092595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45988.486205092595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45988.486205092595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45988.486205092595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45988.486205092595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45988.486205092595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45988.486205092595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45988.486205092595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45988.486205092595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45988.486205092595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45988.486205092595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45988.486205092595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45988.486205092595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45988.486205092595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45988.486205092595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45988.486205092595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45988.486205092595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45988.486205092595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45988.486205092595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45988.486205092595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45988.486205092595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45988.486205092595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45988.486205092595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45988.486205092595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45988.486205092595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45988.486205092595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45988.486205092595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45988.486205092595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45988.486205092595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45988.486205092595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45988.486205092595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45988.486205092595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45988.486205092595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45988.486205092595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45988.486205092595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45988.486205092595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45988.486205092595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45988.486205092595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45988.486205092595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45988.486205092595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45988.486205092595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45988.486205092595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45988.486205092595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45988.486205092595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45988.486205092595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45988.486205092595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45988.486205092595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45988.486205092595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45988.486205092595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45988.486205092595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45988.486205092595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45988.486205092595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45988.486205092595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45988.486205092595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45988.486205092595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45988.486205092595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45988.486205092595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45988.486205092595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45988.486205092595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45988.486205092595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45988.486205092595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45988.486205092595</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96.654144907406589</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62.297327777778264</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39.825093981482496</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7.1129064814813319</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39127</v>
      </c>
      <c r="L6" s="37" t="str">
        <f>IFERROR(VLOOKUP(D6,DB!A:I,9,0),"")</f>
        <v>Latis</v>
      </c>
    </row>
    <row r="7" spans="1:13" s="39" customFormat="1">
      <c r="A7" s="37" t="s">
        <v>39128</v>
      </c>
      <c r="B7" s="37" t="str">
        <f>IFERROR(VLOOKUP(D7,DB!A:K,11,0),"")</f>
        <v>R5</v>
      </c>
      <c r="C7" s="37">
        <v>2</v>
      </c>
      <c r="D7" s="37" t="s">
        <v>31274</v>
      </c>
      <c r="E7" s="37" t="s">
        <v>39021</v>
      </c>
      <c r="F7" s="38">
        <v>45988.458541666667</v>
      </c>
      <c r="G7" s="144">
        <f t="shared" ca="1" si="2"/>
        <v>2.7663425928039942E-2</v>
      </c>
      <c r="H7" s="38">
        <v>45988.450902777775</v>
      </c>
      <c r="I7" s="37" t="str">
        <f>IFERROR(VLOOKUP(D7,DB!A:F,6,0),"")</f>
        <v>SCECO</v>
      </c>
      <c r="J7" s="37" t="str">
        <f>IFERROR(VLOOKUP(D7,DB!A:G,7,0),"")</f>
        <v>Vandalized</v>
      </c>
      <c r="K7" s="37" t="s">
        <v>39129</v>
      </c>
      <c r="L7" s="37" t="str">
        <f>IFERROR(VLOOKUP(D7,DB!A:I,9,0),"")</f>
        <v>Latis</v>
      </c>
    </row>
    <row r="8" spans="1:13" s="39" customFormat="1">
      <c r="A8" s="37"/>
      <c r="B8" s="37" t="str">
        <f>IFERROR(VLOOKUP(D8,DB!A:K,11,0),"")</f>
        <v/>
      </c>
      <c r="C8" s="37"/>
      <c r="D8" s="37"/>
      <c r="E8" s="37"/>
      <c r="F8" s="38"/>
      <c r="G8" s="144">
        <f t="shared" ca="1" si="2"/>
        <v>45988.486205092595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45988.486205092595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45988.486205092595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45988.486205092595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45988.486205092595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45988.486205092595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45988.486205092595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45988.486205092595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45988.486205092595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45988.486205092595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45988.486205092595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45988.486205092595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45988.486205092595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45988.486205092595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45988.486205092595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45988.486205092595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45988.486205092595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45988.486205092595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45988.486205092595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45988.486205092595</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tabSelected="1" workbookViewId="0">
      <selection activeCell="K9" sqref="K9"/>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39130</v>
      </c>
      <c r="B2" s="124" t="s">
        <v>5398</v>
      </c>
      <c r="C2" s="37">
        <v>2</v>
      </c>
      <c r="D2" s="124" t="s">
        <v>36191</v>
      </c>
      <c r="E2" s="37" t="s">
        <v>39021</v>
      </c>
      <c r="F2" s="38">
        <v>45988.383148148147</v>
      </c>
      <c r="G2" s="72">
        <f t="shared" ref="G2" ca="1" si="0">IFERROR(NOW()-F2,"-")</f>
        <v>0.10305694444832625</v>
      </c>
      <c r="H2" s="38">
        <v>45988.370925925927</v>
      </c>
      <c r="I2" s="124" t="str">
        <f>IFERROR(VLOOKUP(D2,DB!A:F,6,0),"")</f>
        <v>SCECO</v>
      </c>
      <c r="J2" s="124" t="str">
        <f>IFERROR(VLOOKUP(D2,DB!A:G,7,0),"")</f>
        <v>Dead</v>
      </c>
      <c r="K2" s="37" t="s">
        <v>39131</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t="s">
        <v>39132</v>
      </c>
      <c r="B3" s="124" t="str">
        <f>IFERROR(VLOOKUP(D3,DB!A:K,11,0),"")</f>
        <v>R6</v>
      </c>
      <c r="C3" s="37">
        <v>1</v>
      </c>
      <c r="D3" s="124" t="s">
        <v>34020</v>
      </c>
      <c r="E3" s="37" t="s">
        <v>39021</v>
      </c>
      <c r="F3" s="38"/>
      <c r="G3" s="72">
        <f ca="1">IFERROR(NOW()-F3,"-")</f>
        <v>45988.486205092595</v>
      </c>
      <c r="H3" s="38">
        <v>45988.421805555554</v>
      </c>
      <c r="I3" s="124" t="str">
        <f>IFERROR(VLOOKUP(D3,DB!A:F,6,0),"")</f>
        <v>Generator-SG</v>
      </c>
      <c r="J3" s="124" t="str">
        <f>IFERROR(VLOOKUP(D3,DB!A:G,7,0),"")</f>
        <v>Dead</v>
      </c>
      <c r="K3" s="37" t="s">
        <v>39131</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50" t="s">
        <v>39133</v>
      </c>
      <c r="B4" s="124" t="str">
        <f>IFERROR(VLOOKUP(D4,DB!A:K,11,0),"")</f>
        <v>R6</v>
      </c>
      <c r="C4" s="125">
        <v>5</v>
      </c>
      <c r="D4" s="124" t="s">
        <v>29123</v>
      </c>
      <c r="E4" s="106" t="s">
        <v>39021</v>
      </c>
      <c r="F4" s="151">
        <v>45988.443680555552</v>
      </c>
      <c r="G4" s="72">
        <f t="shared" ref="G4:G7" ca="1" si="1">IFERROR(NOW()-F4,"-")</f>
        <v>4.2524537042481825E-2</v>
      </c>
      <c r="H4" s="151">
        <v>45988.439687500002</v>
      </c>
      <c r="I4" s="124" t="str">
        <f>IFERROR(VLOOKUP(D4,DB!A:F,6,0),"")</f>
        <v>SCECO</v>
      </c>
      <c r="J4" s="124" t="str">
        <f>IFERROR(VLOOKUP(D4,DB!A:G,7,0),"")</f>
        <v>Weak+No BB Design</v>
      </c>
      <c r="K4" s="127" t="s">
        <v>39134</v>
      </c>
      <c r="L4" s="128" t="str">
        <f>IFERROR(VLOOKUP(D4,DB!A:I,9,0),"")</f>
        <v>Latis</v>
      </c>
    </row>
    <row r="5" spans="1:16383" ht="31.5" customHeight="1">
      <c r="A5" s="150" t="s">
        <v>39135</v>
      </c>
      <c r="B5" s="124" t="str">
        <f>IFERROR(VLOOKUP(D5,DB!A:K,11,0),"")</f>
        <v>R6</v>
      </c>
      <c r="C5" s="125">
        <v>1</v>
      </c>
      <c r="D5" s="124" t="s">
        <v>35495</v>
      </c>
      <c r="E5" s="106" t="s">
        <v>39021</v>
      </c>
      <c r="F5" s="151">
        <v>45988.475162037037</v>
      </c>
      <c r="G5" s="72">
        <f t="shared" ca="1" si="1"/>
        <v>1.104305555782048E-2</v>
      </c>
      <c r="H5" s="151">
        <v>45988.467476851853</v>
      </c>
      <c r="I5" s="124" t="str">
        <f>IFERROR(VLOOKUP(D5,DB!A:F,6,0),"")</f>
        <v>SCECO</v>
      </c>
      <c r="J5" s="124" t="str">
        <f>IFERROR(VLOOKUP(D5,DB!A:G,7,0),"")</f>
        <v>Dead+No BB Design</v>
      </c>
      <c r="K5" s="127" t="s">
        <v>39136</v>
      </c>
      <c r="L5" s="128" t="str">
        <f>IFERROR(VLOOKUP(D5,DB!A:I,9,0),"")</f>
        <v>Latis</v>
      </c>
    </row>
    <row r="6" spans="1:16383" ht="31.5" customHeight="1">
      <c r="A6" s="123"/>
      <c r="B6" s="124" t="str">
        <f>IFERROR(VLOOKUP(D6,DB!A:K,11,0),"")</f>
        <v/>
      </c>
      <c r="C6" s="125"/>
      <c r="D6" s="124"/>
      <c r="E6" s="106"/>
      <c r="F6"/>
      <c r="G6" s="72">
        <f t="shared" ca="1" si="1"/>
        <v>45988.486205092595</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t="shared" ca="1" si="1"/>
        <v>45988.486205092595</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45988.486205092595</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45988.486205092595</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45988.486205092595</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45988.486205092595</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45988.486205092595</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45988.486205092595</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45988.486205092595</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45988.486205092595</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45988.486205092595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45988.486205092595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45988.486205092595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45988.486205092595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45988.486205092595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45988.486205092595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45988.486205092595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45988.486205092595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45988.486205092595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45988.486205092595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45988.486205092595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45988.486205092595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45988.486205092595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45988.486205092595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45988.486205092595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45988.486205092595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45988.486205092595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45988.486205092595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45988.486205092595</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