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77" documentId="120_S{2AC9BD13-BADA-5192-A53E-5A8FF88502F6}" xr6:coauthVersionLast="47" xr6:coauthVersionMax="47" xr10:uidLastSave="{0A480904-1A08-460A-BA97-9A4D7277F9B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6" i="5"/>
  <c r="G7" i="5"/>
  <c r="G8" i="5"/>
  <c r="G9" i="5"/>
  <c r="G10" i="5"/>
  <c r="G11" i="5"/>
  <c r="G12" i="5"/>
  <c r="G13" i="5"/>
  <c r="G14" i="5"/>
  <c r="G15" i="5"/>
  <c r="G16" i="5"/>
  <c r="G17" i="5"/>
  <c r="G18" i="5"/>
  <c r="G19" i="5"/>
  <c r="G20" i="5"/>
  <c r="G21" i="5"/>
  <c r="G22" i="5"/>
  <c r="G23" i="5"/>
  <c r="G24" i="5"/>
  <c r="G25" i="5"/>
  <c r="G26" i="5"/>
  <c r="G27" i="5"/>
  <c r="G28" i="5"/>
  <c r="G29" i="5"/>
  <c r="G30" i="5"/>
  <c r="G3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<sst xmlns="http://schemas.openxmlformats.org/spreadsheetml/2006/main" count="180315" uniqueCount="39126">
  <si>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</si>
  <si>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</si>
  <si>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</si>
  <si>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</si>
  <si>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</si>
  <si>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</si>
  <si>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</si>
  <si>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</si>
  <si>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</si>
  <si>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</si>
  <si>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</si>
  <si>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</si>
  <si>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</si>
  <si>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</si>
  <si>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</si>
  <si>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</si>
  <si>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</si>
  <si>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</si>
  <si>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</si>
  <si>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</si>
  <si>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</si>
  <si>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</si>
  <si>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</si>
  <si>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</si>
  <si>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</si>
  <si>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</si>
  <si>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</si>
  <si>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</si>
  <si>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</si>
  <si>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</si>
  <si>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</si>
  <si>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</si>
  <si>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</si>
  <si>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</si>
  <si>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</si>
  <si>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</si>
  <si>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</si>
  <si>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</si>
  <si>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</si>
  <si>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</si>
  <si>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</si>
  <si>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</si>
  <si>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</si>
  <si>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</si>
  <si>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</si>
  <si>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</si>
  <si>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</si>
  <si>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</si>
  <si>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</si>
  <si>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</si>
  <si>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</si>
  <si>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</si>
  <si>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</si>
  <si>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</si>
  <si>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</si>
  <si>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</si>
  <si>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</si>
  <si>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</si>
  <si>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</si>
  <si>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</si>
  <si>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</si>
  <si>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</si>
  <si>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</si>
  <si>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</si>
  <si>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</si>
  <si>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</si>
  <si>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</si>
  <si>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</si>
  <si>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</si>
  <si>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</si>
  <si>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</si>
  <si>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</si>
  <si>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</si>
  <si>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</si>
  <si>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</si>
  <si>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</si>
  <si>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</si>
  <si>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</si>
  <si>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</si>
  <si>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</si>
  <si>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</si>
  <si>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</si>
  <si>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</si>
  <si>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</si>
  <si>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</si>
  <si>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</si>
  <si>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</si>
  <si>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</si>
  <si>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</si>
  <si>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</si>
  <si>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</si>
  <si>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</si>
  <si>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</si>
  <si>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</si>
  <si>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</si>
  <si>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</si>
  <si>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</si>
  <si>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</si>
  <si>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</si>
  <si>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</si>
  <si>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</si>
  <si>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</si>
  <si>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</si>
  <si>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</si>
  <si>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</si>
  <si>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</si>
  <si>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</si>
  <si>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</si>
  <si>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</si>
  <si>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</si>
  <si>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</si>
  <si>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</si>
  <si>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</si>
  <si>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</si>
  <si>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</si>
  <si>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</si>
  <si>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</si>
  <si>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</si>
  <si>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</si>
  <si>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</si>
  <si>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</si>
  <si>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</si>
  <si>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</si>
  <si>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</si>
  <si>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</si>
  <si>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</si>
  <si>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</si>
  <si>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</si>
  <si>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</si>
  <si>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</si>
  <si>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</si>
  <si>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</si>
  <si>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</si>
  <si>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</si>
  <si>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</si>
  <si>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</si>
  <si>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</si>
  <si>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</si>
  <si>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</si>
  <si>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</si>
  <si>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</si>
  <si>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</si>
  <si>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</si>
  <si>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</si>
  <si>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</si>
  <si>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</si>
  <si>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</si>
  <si>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</si>
  <si>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</si>
  <si>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</si>
  <si>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</si>
  <si>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</si>
  <si>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</si>
  <si>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</si>
  <si>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</si>
  <si>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</si>
  <si>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</si>
  <si>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</si>
  <si>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</si>
  <si>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</si>
  <si>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</si>
  <si>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</si>
  <si>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</si>
  <si>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</si>
  <si>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</si>
  <si>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</si>
  <si>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</si>
  <si>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</si>
  <si>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</si>
  <si>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</si>
  <si>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</si>
  <si>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</si>
  <si>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</si>
  <si>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</si>
  <si>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</si>
  <si>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</si>
  <si>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</si>
  <si>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</si>
  <si>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</si>
  <si>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</si>
  <si>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</si>
  <si>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</si>
  <si>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</si>
  <si>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</si>
  <si>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</si>
  <si>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</si>
  <si>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</si>
  <si>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</si>
  <si>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</si>
  <si>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</si>
  <si>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</si>
  <si>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</si>
  <si>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</si>
  <si>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</si>
  <si>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</si>
  <si>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</si>
  <si>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</si>
  <si>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</si>
  <si>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</si>
  <si>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</si>
  <si>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</si>
  <si>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</si>
  <si>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</si>
  <si>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</si>
  <si>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</si>
  <si>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</si>
  <si>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</si>
  <si>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</si>
  <si>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</si>
  <si>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</si>
  <si>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</si>
  <si>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</si>
  <si>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</si>
  <si>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</si>
  <si>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</si>
  <si>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</si>
  <si>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</si>
  <si>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</si>
  <si>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</si>
  <si>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</si>
  <si>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</si>
  <si>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</si>
  <si>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</si>
  <si>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</si>
  <si>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</si>
  <si>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</si>
  <si>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</si>
  <si>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</si>
  <si>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</si>
  <si>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</si>
  <si>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</si>
  <si>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</si>
  <si>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</si>
  <si>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</si>
  <si>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</si>
  <si>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</si>
  <si>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</si>
  <si>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</si>
  <si>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</si>
  <si>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</si>
  <si>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</si>
  <si>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</si>
  <si>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</si>
  <si>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</si>
  <si>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</si>
  <si>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</si>
  <si>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</si>
  <si>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</si>
  <si>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</si>
  <si>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</si>
  <si>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</si>
  <si>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</si>
  <si>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</si>
  <si>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</si>
  <si>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</si>
  <si>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</si>
  <si>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</si>
  <si>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</si>
  <si>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</si>
  <si>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</si>
  <si>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</si>
  <si>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</si>
  <si>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</si>
  <si>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</si>
  <si>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</si>
  <si>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</si>
  <si>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</si>
  <si>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</si>
  <si>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</si>
  <si>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</si>
  <si>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</si>
  <si>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</si>
  <si>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</si>
  <si>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</si>
  <si>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</si>
  <si>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</si>
  <si>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</si>
  <si>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</si>
  <si>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</si>
  <si>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</si>
  <si>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</si>
  <si>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</si>
  <si>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</si>
  <si>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</si>
  <si>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</si>
  <si>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</si>
  <si>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</si>
  <si>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</si>
  <si>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</si>
  <si>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</si>
  <si>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</si>
  <si>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</si>
  <si>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</si>
  <si>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</si>
  <si>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</si>
  <si>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</si>
  <si>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</si>
  <si>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</si>
  <si>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</si>
  <si>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</si>
  <si>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</si>
  <si>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</si>
  <si>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</si>
  <si>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</si>
  <si>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</si>
  <si>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</si>
  <si>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</si>
  <si>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</si>
  <si>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</si>
  <si>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</si>
  <si>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</si>
  <si>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</si>
  <si>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</si>
  <si>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</si>
  <si>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</si>
  <si>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</si>
  <si>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</si>
  <si>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</si>
  <si>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</si>
  <si>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</si>
  <si>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</si>
  <si>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</si>
  <si>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</si>
  <si>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</si>
  <si>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</si>
  <si>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</si>
  <si>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</si>
  <si>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</si>
  <si>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</si>
  <si>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</si>
  <si>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</si>
  <si>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</si>
  <si>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</si>
  <si>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</si>
  <si>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</si>
  <si>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</si>
  <si>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</si>
  <si>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</si>
  <si>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</si>
  <si>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</si>
  <si>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</si>
  <si>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</si>
  <si>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</si>
  <si>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</si>
  <si>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</si>
  <si>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</si>
  <si>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</si>
  <si>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</si>
  <si>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</si>
  <si>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</si>
  <si>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</si>
  <si>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</si>
  <si>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</si>
  <si>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</si>
  <si>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</si>
  <si>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</si>
  <si>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</si>
  <si>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</si>
  <si>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</si>
  <si>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</si>
  <si>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</si>
  <si>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</si>
  <si>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</si>
  <si>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</si>
  <si>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</si>
  <si>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</si>
  <si>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</si>
  <si>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</si>
  <si>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</si>
  <si>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</si>
  <si>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</si>
  <si>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</si>
  <si>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</si>
  <si>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</si>
  <si>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</si>
  <si>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</si>
  <si>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</si>
  <si>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</si>
  <si>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</si>
  <si>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</si>
  <si>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</si>
  <si>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</si>
  <si>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</si>
  <si>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</si>
  <si>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</si>
  <si>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</si>
  <si>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</si>
  <si>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</si>
  <si>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</si>
  <si>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</si>
  <si>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</si>
  <si>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</si>
  <si>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</si>
  <si>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</si>
  <si>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</si>
  <si>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</si>
  <si>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</si>
  <si>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</si>
  <si>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</si>
  <si>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</si>
  <si>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</si>
  <si>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</si>
  <si>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</si>
  <si>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</si>
  <si>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</si>
  <si>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</si>
  <si>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</si>
  <si>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</si>
  <si>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</si>
  <si>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</si>
  <si>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</si>
  <si>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</si>
  <si>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</si>
  <si>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</si>
  <si>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</si>
  <si>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</si>
  <si>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</si>
  <si>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</si>
  <si>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</si>
  <si>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</si>
  <si>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</si>
  <si>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</si>
  <si>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</si>
  <si>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</si>
  <si>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</si>
  <si>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</si>
  <si>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</si>
  <si>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</si>
  <si>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</si>
  <si>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</si>
  <si>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</si>
  <si>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</si>
  <si>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</si>
  <si>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</si>
  <si>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</si>
  <si>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</si>
  <si>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</si>
  <si>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</si>
  <si>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</si>
  <si>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</si>
  <si>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</si>
  <si>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</si>
  <si>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</si>
  <si>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</si>
  <si>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</si>
  <si>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</si>
  <si>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</si>
  <si>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</si>
  <si>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</si>
  <si>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</si>
  <si>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</si>
  <si>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</si>
  <si>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</si>
  <si>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</si>
  <si>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</si>
  <si>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</si>
  <si>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</si>
  <si>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</si>
  <si>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</si>
  <si>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</si>
  <si>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</si>
  <si>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</si>
  <si>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</si>
  <si>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</si>
  <si>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</si>
  <si>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</si>
  <si>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</si>
  <si>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</si>
  <si>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</si>
  <si>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</si>
  <si>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</si>
  <si>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</si>
  <si>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</si>
  <si>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</si>
  <si>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</si>
  <si>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</si>
  <si>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</si>
  <si>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</si>
  <si>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</si>
  <si>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</si>
  <si>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</si>
  <si>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</si>
  <si>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</si>
  <si>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</si>
  <si>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</si>
  <si>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</si>
  <si>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</si>
  <si>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</si>
  <si>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</si>
  <si>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</si>
  <si>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</si>
  <si>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</si>
  <si>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</si>
  <si>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</si>
  <si>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</si>
  <si>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</si>
  <si>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</si>
  <si>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</si>
  <si>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</si>
  <si>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</si>
  <si>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</si>
  <si>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</si>
  <si>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</si>
  <si>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</si>
  <si>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</si>
  <si>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</si>
  <si>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</si>
  <si>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</si>
  <si>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</si>
  <si>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</si>
  <si>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</si>
  <si>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</si>
  <si>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</si>
  <si>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</si>
  <si>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</si>
  <si>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</si>
  <si>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</si>
  <si>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</si>
  <si>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</si>
  <si>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</si>
  <si>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</si>
  <si>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</si>
  <si>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</si>
  <si>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</si>
  <si>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</si>
  <si>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</si>
  <si>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</si>
  <si>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</si>
  <si>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</si>
  <si>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</si>
  <si>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</si>
  <si>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</si>
  <si>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</si>
  <si>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</si>
  <si>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</si>
  <si>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</si>
  <si>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</si>
  <si>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</si>
  <si>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</si>
  <si>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</si>
  <si>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</si>
  <si>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</si>
  <si>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</si>
  <si>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</si>
  <si>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</si>
  <si>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</si>
  <si>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</si>
  <si>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</si>
  <si>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</si>
  <si>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</si>
  <si>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</si>
  <si>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</si>
  <si>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</si>
  <si>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</si>
  <si>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</si>
  <si>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</si>
  <si>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</si>
  <si>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</si>
  <si>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</si>
  <si>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</si>
  <si>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</si>
  <si>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</si>
  <si>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</si>
  <si>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</si>
  <si>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</si>
  <si>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</si>
  <si>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</si>
  <si>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</si>
  <si>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</si>
  <si>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</si>
  <si>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</si>
  <si>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</si>
  <si>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</si>
  <si>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</si>
  <si>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</si>
  <si>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</si>
  <si>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</si>
  <si>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</si>
  <si>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</si>
  <si>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</si>
  <si>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</si>
  <si>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</si>
  <si>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</si>
  <si>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</si>
  <si>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</si>
  <si>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</si>
  <si>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</si>
  <si>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</si>
  <si>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</si>
  <si>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</si>
  <si>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</si>
  <si>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</si>
  <si>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</si>
  <si>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</si>
  <si>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</si>
  <si>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</si>
  <si>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</si>
  <si>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</si>
  <si>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</si>
  <si>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</si>
  <si>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</si>
  <si>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</si>
  <si>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</si>
  <si>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</si>
  <si>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</si>
  <si>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</si>
  <si>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</si>
  <si>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</si>
  <si>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</si>
  <si>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</si>
  <si>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</si>
  <si>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</si>
  <si>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</si>
  <si>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</si>
  <si>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</si>
  <si>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</si>
  <si>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</si>
  <si>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</si>
  <si>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</si>
  <si>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</si>
  <si>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</si>
  <si>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</si>
  <si>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</si>
  <si>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</si>
  <si>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</si>
  <si>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</si>
  <si>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</si>
  <si>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</si>
  <si>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</si>
  <si>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</si>
  <si>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</si>
  <si>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</si>
  <si>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</si>
  <si>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</si>
  <si>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</si>
  <si>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</si>
  <si>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</si>
  <si>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</si>
  <si>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</si>
  <si>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</si>
  <si>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</si>
  <si>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</si>
  <si>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</si>
  <si>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</si>
  <si>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</si>
  <si>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</si>
  <si>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</si>
  <si>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</si>
  <si>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</si>
  <si>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</si>
  <si>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</si>
  <si>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</si>
  <si>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</si>
  <si>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</si>
  <si>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</si>
  <si>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</si>
  <si>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</si>
  <si>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</si>
  <si>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</si>
  <si>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</si>
  <si>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</si>
  <si>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</si>
  <si>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</si>
  <si>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</si>
  <si>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</si>
  <si>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</si>
  <si>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</si>
  <si>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</si>
  <si>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</si>
  <si>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</si>
  <si>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</si>
  <si>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</si>
  <si>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</si>
  <si>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</si>
  <si>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</si>
  <si>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</si>
  <si>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</si>
  <si>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</si>
  <si>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</si>
  <si>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</si>
  <si>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</si>
  <si>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</si>
  <si>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</si>
  <si>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</si>
  <si>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</si>
  <si>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</si>
  <si>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</si>
  <si>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</si>
  <si>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</si>
  <si>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</si>
  <si>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</si>
  <si>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</si>
  <si>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</si>
  <si>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</si>
  <si>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</si>
  <si>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</si>
  <si>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</si>
  <si>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</si>
  <si>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</si>
  <si>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</si>
  <si>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</si>
  <si>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</si>
  <si>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</si>
  <si>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</si>
  <si>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</si>
  <si>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</si>
  <si>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</si>
  <si>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</si>
  <si>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</si>
  <si>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</si>
  <si>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</si>
  <si>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</si>
  <si>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</si>
  <si>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</si>
  <si>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</si>
  <si>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</si>
  <si>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</si>
  <si>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</si>
  <si>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</si>
  <si>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</si>
  <si>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</si>
  <si>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</si>
  <si>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</si>
  <si>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</si>
  <si>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</si>
  <si>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</si>
  <si>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</si>
  <si>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</si>
  <si>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</si>
  <si>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</si>
  <si>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</si>
  <si>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</si>
  <si>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</si>
  <si>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</si>
  <si>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</si>
  <si>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</si>
  <si>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</si>
  <si>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</si>
  <si>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</si>
  <si>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</si>
  <si>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</si>
  <si>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</si>
  <si>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</si>
  <si>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</si>
  <si>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</si>
  <si>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</si>
  <si>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</si>
  <si>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</si>
  <si>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</si>
  <si>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</si>
  <si>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</si>
  <si>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</si>
  <si>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</si>
  <si>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</si>
  <si>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</si>
  <si>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</si>
  <si>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</si>
  <si>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</si>
  <si>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</si>
  <si>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</si>
  <si>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</si>
  <si>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</si>
  <si>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</si>
  <si>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</si>
  <si>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</si>
  <si>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</si>
  <si>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</si>
  <si>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</si>
  <si>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</si>
  <si>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</si>
  <si>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</si>
  <si>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</si>
  <si>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</si>
  <si>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</si>
  <si>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</si>
  <si>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</si>
  <si>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</si>
  <si>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</si>
  <si>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</si>
  <si>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</si>
  <si>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</si>
  <si>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</si>
  <si>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</si>
  <si>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</si>
  <si>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</si>
  <si>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</si>
  <si>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</si>
  <si>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</si>
  <si>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</si>
  <si>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</si>
  <si>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</si>
  <si>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</si>
  <si>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</si>
  <si>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</si>
  <si>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</si>
  <si>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</si>
  <si>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</si>
  <si>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</si>
  <si>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</si>
  <si>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</si>
  <si>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</si>
  <si>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</si>
  <si>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</si>
  <si>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</si>
  <si>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</si>
  <si>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</si>
  <si>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</si>
  <si>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</si>
  <si>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</si>
  <si>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</si>
  <si>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</si>
  <si>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</si>
  <si>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</si>
  <si>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</si>
  <si>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</si>
  <si>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</si>
  <si>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</si>
  <si>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</si>
  <si>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</si>
  <si>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</si>
  <si>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</si>
  <si>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</si>
  <si>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</si>
  <si>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</si>
  <si>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</si>
  <si>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</si>
  <si>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</si>
  <si>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</si>
  <si>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</si>
  <si>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</si>
  <si>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</si>
  <si>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</si>
  <si>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</si>
  <si>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</si>
  <si>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</si>
  <si>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</si>
  <si>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</si>
  <si>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</si>
  <si>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</si>
  <si>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</si>
  <si>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</si>
  <si>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</si>
  <si>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</si>
  <si>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</si>
  <si>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</si>
  <si>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</si>
  <si>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</si>
  <si>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</si>
  <si>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</si>
  <si>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</si>
  <si>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</si>
  <si>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</si>
  <si>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</si>
  <si>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</si>
  <si>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</si>
  <si>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</si>
  <si>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</si>
  <si>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</si>
  <si>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</si>
  <si>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</si>
  <si>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</si>
  <si>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</si>
  <si>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</si>
  <si>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</si>
  <si>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</si>
  <si>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</si>
  <si>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</si>
  <si>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</si>
  <si>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</si>
  <si>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</si>
  <si>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</si>
  <si>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</si>
  <si>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</si>
  <si>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</si>
  <si>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</si>
  <si>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</si>
  <si>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</si>
  <si>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</si>
  <si>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</si>
  <si>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</si>
  <si>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</si>
  <si>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</si>
  <si>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</si>
  <si>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</si>
  <si>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</si>
  <si>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</si>
  <si>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</si>
  <si>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</si>
  <si>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</si>
  <si>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</si>
  <si>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</si>
  <si>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</si>
  <si>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</si>
  <si>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</si>
  <si>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</si>
  <si>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</si>
  <si>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</si>
  <si>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</si>
  <si>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</si>
  <si>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</si>
  <si>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</si>
  <si>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</si>
  <si>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</si>
  <si>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</si>
  <si>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</si>
  <si>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</si>
  <si>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</si>
  <si>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</si>
  <si>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</si>
  <si>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</si>
  <si>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</si>
  <si>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</si>
  <si>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</si>
  <si>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</si>
  <si>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</si>
  <si>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</si>
  <si>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</si>
  <si>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</si>
  <si>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</si>
  <si>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</si>
  <si>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</si>
  <si>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</si>
  <si>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</si>
  <si>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</si>
  <si>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</si>
  <si>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</si>
  <si>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</si>
  <si>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</si>
  <si>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</si>
  <si>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</si>
  <si>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</si>
  <si>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</si>
  <si>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</si>
  <si>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</si>
  <si>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</si>
  <si>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</si>
  <si>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</si>
  <si>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</si>
  <si>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</si>
  <si>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</si>
  <si>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</si>
  <si>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</si>
  <si>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</si>
  <si>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</si>
  <si>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</si>
  <si>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</si>
  <si>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</si>
  <si>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</si>
  <si>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</si>
  <si>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</si>
  <si>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</si>
  <si>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</si>
  <si>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</si>
  <si>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</si>
  <si>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</si>
  <si>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</si>
  <si>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</si>
  <si>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</si>
  <si>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</si>
  <si>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</si>
  <si>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</si>
  <si>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</si>
  <si>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</si>
  <si>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</si>
  <si>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</si>
  <si>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</si>
  <si>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</si>
  <si>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</si>
  <si>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</si>
  <si>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</si>
  <si>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</si>
  <si>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</si>
  <si>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</si>
  <si>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</si>
  <si>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</si>
  <si>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</si>
  <si>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</si>
  <si>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</si>
  <si>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</si>
  <si>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</si>
  <si>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</si>
  <si>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</si>
  <si>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</si>
  <si>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</si>
  <si>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</si>
  <si>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</si>
  <si>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</si>
  <si>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</si>
  <si>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</si>
  <si>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</si>
  <si>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</si>
  <si>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</si>
  <si>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</si>
  <si>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</si>
  <si>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</si>
  <si>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</si>
  <si>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</si>
  <si>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</si>
  <si>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</si>
  <si>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</si>
  <si>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</si>
  <si>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</si>
  <si>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</si>
  <si>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</si>
  <si>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</si>
  <si>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</si>
  <si>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</si>
  <si>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</si>
  <si>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</si>
  <si>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</si>
  <si>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</si>
  <si>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</si>
  <si>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</si>
  <si>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</si>
  <si>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</si>
  <si>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</si>
  <si>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</si>
  <si>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</si>
  <si>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</si>
  <si>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</si>
  <si>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</si>
  <si>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</si>
  <si>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</si>
  <si>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</si>
  <si>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</si>
  <si>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</si>
  <si>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</si>
  <si>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</si>
  <si>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</si>
  <si>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</si>
  <si>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</si>
  <si>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</si>
  <si>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</si>
  <si>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</si>
  <si>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</si>
  <si>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</si>
  <si>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</si>
  <si>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</si>
  <si>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</si>
  <si>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</si>
  <si>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</si>
  <si>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</si>
  <si>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</si>
  <si>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</si>
  <si>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</si>
  <si>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</si>
  <si>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</si>
  <si>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</si>
  <si>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</si>
  <si>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</si>
  <si>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</si>
  <si>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</si>
  <si>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</si>
  <si>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</si>
  <si>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</si>
  <si>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</si>
  <si>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</si>
  <si>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</si>
  <si>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</si>
  <si>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</si>
  <si>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</si>
  <si>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</si>
  <si>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</si>
  <si>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</si>
  <si>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</si>
  <si>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</si>
  <si>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</si>
  <si>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</si>
  <si>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</si>
  <si>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</si>
  <si>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</si>
  <si>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</si>
  <si>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</si>
  <si>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</si>
  <si>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</si>
  <si>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</si>
  <si>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</si>
  <si>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</si>
  <si>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</si>
  <si>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</si>
  <si>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</si>
  <si>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</si>
  <si>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</si>
  <si>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</si>
  <si>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</si>
  <si>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</si>
  <si>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</si>
  <si>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</si>
  <si>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</si>
  <si>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</si>
  <si>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</si>
  <si>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</si>
  <si>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</si>
  <si>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</si>
  <si>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</si>
  <si>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</si>
  <si>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</si>
  <si>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</si>
  <si>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</si>
  <si>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</si>
  <si>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</si>
  <si>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</si>
  <si>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</si>
  <si>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</si>
  <si>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</si>
  <si>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</si>
  <si>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</si>
  <si>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</si>
  <si>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</si>
  <si>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</si>
  <si>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</si>
  <si>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</si>
  <si>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</si>
  <si>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</si>
  <si>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</si>
  <si>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</si>
  <si>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</si>
  <si>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</si>
  <si>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</si>
  <si>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</si>
  <si>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</si>
  <si>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</si>
  <si>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</si>
  <si>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</si>
  <si>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</si>
  <si>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</si>
  <si>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</si>
  <si>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</si>
  <si>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</si>
  <si>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</si>
  <si>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</si>
  <si>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</si>
  <si>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</si>
  <si>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</si>
  <si>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</si>
  <si>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</si>
  <si>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</si>
  <si>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</si>
  <si>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</si>
  <si>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</si>
  <si>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</si>
  <si>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</si>
  <si>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</si>
  <si>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</si>
  <si>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</si>
  <si>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</si>
  <si>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</si>
  <si>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</si>
  <si>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</si>
  <si>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</si>
  <si>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</si>
  <si>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</si>
  <si>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</si>
  <si>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</si>
  <si>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</si>
  <si>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</si>
  <si>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</si>
  <si>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</si>
  <si>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</si>
  <si>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</si>
  <si>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</si>
  <si>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</si>
  <si>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</si>
  <si>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</si>
  <si>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</si>
  <si>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</si>
  <si>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</si>
  <si>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</si>
  <si>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</si>
  <si>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</si>
  <si>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</si>
  <si>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</si>
  <si>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</si>
  <si>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</si>
  <si>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</si>
  <si>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</si>
  <si>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</si>
  <si>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</si>
  <si>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</si>
  <si>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</si>
  <si>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</si>
  <si>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</si>
  <si>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</si>
  <si>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</si>
  <si>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</si>
  <si>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</si>
  <si>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</si>
  <si>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</si>
  <si>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</si>
  <si>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</si>
  <si>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</si>
  <si>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</si>
  <si>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</si>
  <si>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</si>
  <si>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</si>
  <si>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</si>
  <si>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</si>
  <si>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</si>
  <si>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</si>
  <si>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</si>
  <si>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</si>
  <si>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</si>
  <si>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</si>
  <si>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</si>
  <si>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</si>
  <si>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</si>
  <si>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</si>
  <si>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</si>
  <si>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</si>
  <si>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</si>
  <si>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</si>
  <si>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</si>
  <si>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</si>
  <si>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</si>
  <si>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</si>
  <si>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</si>
  <si>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</si>
  <si>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</si>
  <si>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</si>
  <si>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</si>
  <si>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</si>
  <si>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</si>
  <si>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</si>
  <si>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</si>
  <si>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</si>
  <si>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</si>
  <si>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</si>
  <si>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</si>
  <si>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</si>
  <si>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</si>
  <si>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</si>
  <si>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</si>
  <si>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</si>
  <si>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</si>
  <si>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</si>
  <si>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</si>
  <si>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</si>
  <si>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</si>
  <si>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</si>
  <si>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</si>
  <si>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</si>
  <si>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</si>
  <si>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</si>
  <si>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</si>
  <si>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</si>
  <si>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</si>
  <si>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</si>
  <si>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</si>
  <si>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</si>
  <si>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</si>
  <si>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</si>
  <si>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</si>
  <si>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</si>
  <si>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</si>
  <si>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</si>
  <si>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</si>
  <si>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</si>
  <si>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</si>
  <si>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</si>
  <si>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</si>
  <si>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</si>
  <si>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</si>
  <si>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</si>
  <si>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</si>
  <si>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</si>
  <si>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</si>
  <si>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</si>
  <si>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</si>
  <si>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</si>
  <si>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</si>
  <si>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</si>
  <si>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</si>
  <si>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</si>
  <si>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</si>
  <si>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</si>
  <si>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</si>
  <si>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</si>
  <si>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</si>
  <si>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</si>
  <si>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</si>
  <si>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</si>
  <si>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</si>
  <si>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</si>
  <si>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</si>
  <si>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</si>
  <si>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</si>
  <si>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</si>
  <si>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</si>
  <si>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</si>
  <si>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</si>
  <si>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</si>
  <si>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</si>
  <si>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</si>
  <si>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</si>
  <si>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</si>
  <si>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</si>
  <si>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</si>
  <si>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</si>
  <si>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</si>
  <si>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</si>
  <si>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</si>
  <si>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</si>
  <si>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</si>
  <si>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</si>
  <si>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</si>
  <si>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</si>
  <si>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</si>
  <si>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</si>
  <si>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</si>
  <si>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</si>
  <si>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</si>
  <si>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</si>
  <si>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</si>
  <si>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</si>
  <si>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</si>
  <si>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</si>
  <si>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</si>
  <si>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</si>
  <si>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</si>
  <si>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</si>
  <si>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</si>
  <si>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</si>
  <si>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</si>
  <si>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</si>
  <si>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</si>
  <si>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</si>
  <si>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</si>
  <si>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</si>
  <si>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</si>
  <si>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</si>
  <si>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</si>
  <si>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</si>
  <si>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</si>
  <si>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</si>
  <si>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</si>
  <si>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</si>
  <si>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</si>
  <si>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</si>
  <si>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</si>
  <si>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</si>
  <si>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</si>
  <si>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</si>
  <si>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</si>
  <si>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</si>
  <si>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</si>
  <si>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</si>
  <si>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</si>
  <si>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</si>
  <si>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</si>
  <si>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</si>
  <si>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</si>
  <si>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</si>
  <si>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</si>
  <si>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</si>
  <si>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</si>
  <si>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</si>
  <si>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</si>
  <si>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</si>
  <si>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</si>
  <si>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</si>
  <si>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</si>
  <si>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</si>
  <si>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</si>
  <si>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</si>
  <si>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</si>
  <si>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</si>
  <si>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</si>
  <si>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</si>
  <si>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</si>
  <si>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</si>
  <si>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</si>
  <si>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</si>
  <si>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</si>
  <si>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</si>
  <si>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</si>
  <si>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</si>
  <si>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</si>
  <si>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</si>
  <si>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</si>
  <si>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</si>
  <si>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</si>
  <si>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</si>
  <si>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</si>
  <si>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</si>
  <si>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</si>
  <si>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</si>
  <si>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</si>
  <si>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</si>
  <si>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</si>
  <si>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</si>
  <si>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</si>
  <si>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</si>
  <si>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</si>
  <si>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</si>
  <si>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</si>
  <si>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</si>
  <si>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</si>
  <si>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</si>
  <si>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</si>
  <si>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</si>
  <si>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</si>
  <si>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</si>
  <si>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</si>
  <si>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</si>
  <si>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</si>
  <si>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</si>
  <si>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</si>
  <si>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</si>
  <si>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</si>
  <si>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</si>
  <si>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</si>
  <si>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</si>
  <si>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</si>
  <si>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</si>
  <si>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</si>
  <si>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</si>
  <si>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</si>
  <si>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</si>
  <si>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</si>
  <si>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</si>
  <si>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</si>
  <si>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</si>
  <si>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</si>
  <si>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</si>
  <si>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</si>
  <si>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</si>
  <si>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</si>
  <si>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</si>
  <si>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</si>
  <si>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</si>
  <si>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</si>
  <si>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</si>
  <si>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</si>
  <si>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</si>
  <si>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</si>
  <si>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</si>
  <si>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</si>
  <si>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</si>
  <si>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</si>
  <si>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</si>
  <si>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</si>
  <si>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</si>
  <si>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</si>
  <si>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</si>
  <si>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</si>
  <si>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</si>
  <si>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</si>
  <si>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</si>
  <si>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</si>
  <si>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</si>
  <si>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</si>
  <si>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</si>
  <si>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</si>
  <si>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</si>
  <si>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</si>
  <si>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</si>
  <si>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</si>
  <si>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</si>
  <si>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</si>
  <si>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</si>
  <si>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</si>
  <si>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</si>
  <si>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</si>
  <si>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</si>
  <si>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</si>
  <si>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</si>
  <si>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</si>
  <si>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</si>
  <si>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</si>
  <si>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</si>
  <si>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</si>
  <si>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</si>
  <si>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</si>
  <si>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</si>
  <si>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</si>
  <si>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</si>
  <si>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</si>
  <si>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</si>
  <si>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</si>
  <si>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</si>
  <si>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</si>
  <si>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</si>
  <si>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</si>
  <si>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</si>
  <si>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</si>
  <si>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</si>
  <si>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</si>
  <si>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</si>
  <si>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</si>
  <si>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</si>
  <si>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</si>
  <si>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</si>
  <si>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</si>
  <si>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</si>
  <si>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</si>
  <si>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</si>
  <si>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</si>
  <si>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</si>
  <si>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</si>
  <si>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</si>
  <si>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</si>
  <si>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</si>
  <si>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</si>
  <si>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</si>
  <si>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</si>
  <si>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</si>
  <si>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</si>
  <si>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</si>
  <si>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</si>
  <si>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</si>
  <si>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</si>
  <si>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</si>
  <si>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</si>
  <si>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</si>
  <si>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</si>
  <si>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</si>
  <si>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</si>
  <si>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</si>
  <si>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</si>
  <si>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</si>
  <si>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</si>
  <si>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</si>
  <si>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</si>
  <si>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</si>
  <si>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</si>
  <si>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</si>
  <si>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</si>
  <si>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</si>
  <si>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</si>
  <si>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</si>
  <si>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</si>
  <si>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</si>
  <si>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</si>
  <si>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</si>
  <si>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</si>
  <si>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</si>
  <si>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</si>
  <si>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</si>
  <si>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</si>
  <si>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</si>
  <si>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</si>
  <si>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</si>
  <si>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</si>
  <si>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</si>
  <si>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</si>
  <si>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</si>
  <si>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</si>
  <si>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</si>
  <si>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</si>
  <si>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</si>
  <si>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</si>
  <si>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</si>
  <si>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</si>
  <si>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</si>
  <si>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</si>
  <si>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</si>
  <si>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</si>
  <si>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</si>
  <si>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</si>
  <si>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</si>
  <si>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</si>
  <si>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</si>
  <si>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</si>
  <si>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</si>
  <si>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</si>
  <si>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</si>
  <si>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</si>
  <si>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</si>
  <si>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</si>
  <si>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</si>
  <si>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</si>
  <si>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</si>
  <si>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</si>
  <si>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</si>
  <si>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</si>
  <si>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</si>
  <si>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</si>
  <si>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</si>
  <si>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</si>
  <si>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</si>
  <si>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</si>
  <si>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</si>
  <si>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</si>
  <si>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</si>
  <si>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</si>
  <si>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</si>
  <si>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</si>
  <si>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</si>
  <si>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</si>
  <si>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</si>
  <si>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</si>
  <si>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</si>
  <si>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</si>
  <si>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</si>
  <si>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</si>
  <si>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</si>
  <si>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</si>
  <si>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</si>
  <si>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</si>
  <si>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</si>
  <si>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</si>
  <si>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</si>
  <si>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</si>
  <si>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</si>
  <si>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</si>
  <si>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</si>
  <si>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</si>
  <si>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</si>
  <si>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</si>
  <si>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</si>
  <si>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</si>
  <si>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</si>
  <si>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</si>
  <si>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</si>
  <si>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</si>
  <si>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</si>
  <si>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</si>
  <si>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</si>
  <si>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</si>
  <si>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</si>
  <si>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</si>
  <si>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</si>
  <si>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</si>
  <si>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</si>
  <si>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</si>
  <si>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</si>
  <si>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</si>
  <si>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</si>
  <si>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</si>
  <si>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</si>
  <si>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</si>
  <si>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</si>
  <si>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</si>
  <si>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</si>
  <si>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</si>
  <si>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</si>
  <si>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</si>
  <si>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</si>
  <si>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</si>
  <si>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</si>
  <si>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</si>
  <si>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</si>
  <si>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</si>
  <si>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</si>
  <si>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</si>
  <si>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</si>
  <si>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</si>
  <si>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</si>
  <si>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</si>
  <si>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</si>
  <si>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</si>
  <si>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</si>
  <si>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</si>
  <si>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</si>
  <si>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</si>
  <si>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</si>
  <si>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</si>
  <si>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</si>
  <si>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</si>
  <si>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</si>
  <si>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</si>
  <si>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</si>
  <si>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</si>
  <si>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</si>
  <si>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</si>
  <si>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</si>
  <si>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</si>
  <si>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</si>
  <si>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</si>
  <si>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</si>
  <si>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</si>
  <si>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</si>
  <si>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</si>
  <si>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</si>
  <si>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</si>
  <si>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</si>
  <si>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</si>
  <si>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</si>
  <si>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</si>
  <si>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</si>
  <si>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</si>
  <si>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</si>
  <si>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</si>
  <si>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</si>
  <si>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</si>
  <si>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</si>
  <si>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</si>
  <si>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</si>
  <si>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</si>
  <si>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</si>
  <si>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</si>
  <si>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</si>
  <si>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</si>
  <si>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</si>
  <si>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</si>
  <si>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</si>
  <si>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</si>
  <si>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</si>
  <si>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</si>
  <si>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</si>
  <si>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</si>
  <si>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</si>
  <si>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</si>
  <si>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</si>
  <si>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</si>
  <si>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</si>
  <si>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</si>
  <si>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</si>
  <si>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</si>
  <si>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</si>
  <si>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</si>
  <si>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</si>
  <si>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</si>
  <si>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</si>
  <si>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</si>
  <si>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</si>
  <si>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</si>
  <si>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</si>
  <si>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</si>
  <si>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</si>
  <si>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</si>
  <si>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</si>
  <si>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</si>
  <si>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</si>
  <si>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</si>
  <si>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</si>
  <si>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</si>
  <si>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</si>
  <si>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</si>
  <si>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</si>
  <si>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</si>
  <si>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</si>
  <si>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</si>
  <si>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</si>
  <si>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</si>
  <si>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</si>
  <si>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</si>
  <si>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</si>
  <si>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</si>
  <si>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</si>
  <si>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</si>
  <si>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</si>
  <si>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</si>
  <si>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</si>
  <si>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</si>
  <si>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</si>
  <si>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</si>
  <si>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</si>
  <si>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</si>
  <si>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</si>
  <si>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</si>
  <si>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</si>
  <si>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</si>
  <si>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</si>
  <si>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</si>
  <si>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</si>
  <si>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</si>
  <si>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</si>
  <si>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</si>
  <si>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</si>
  <si>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</si>
  <si>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</si>
  <si>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</si>
  <si>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</si>
  <si>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</si>
  <si>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</si>
  <si>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</si>
  <si>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</si>
  <si>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</si>
  <si>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</si>
  <si>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</si>
  <si>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</si>
  <si>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</si>
  <si>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</si>
  <si>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</si>
  <si>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</si>
  <si>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</si>
  <si>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</si>
  <si>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</si>
  <si>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</si>
  <si>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</si>
  <si>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</si>
  <si>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</si>
  <si>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</si>
  <si>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</si>
  <si>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</si>
  <si>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</si>
  <si>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</si>
  <si>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</si>
  <si>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</si>
  <si>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</si>
  <si>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</si>
  <si>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</si>
  <si>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</si>
  <si>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</si>
  <si>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</si>
  <si>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</si>
  <si>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</si>
  <si>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</si>
  <si>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</si>
  <si>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</si>
  <si>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</si>
  <si>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</si>
  <si>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</si>
  <si>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</si>
  <si>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</si>
  <si>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</si>
  <si>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</si>
  <si>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</si>
  <si>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</si>
  <si>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</si>
  <si>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</si>
  <si>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</si>
  <si>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</si>
  <si>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</si>
  <si>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</si>
  <si>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</si>
  <si>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</si>
  <si>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</si>
  <si>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</si>
  <si>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</si>
  <si>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</si>
  <si>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</si>
  <si>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</si>
  <si>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</si>
  <si>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</si>
  <si>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</si>
  <si>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</si>
  <si>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</si>
  <si>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</si>
  <si>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</si>
  <si>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</si>
  <si>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</si>
  <si>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</si>
  <si>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</si>
  <si>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</si>
  <si>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</si>
  <si>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</si>
  <si>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</si>
  <si>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</si>
  <si>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</si>
  <si>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</si>
  <si>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</si>
  <si>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</si>
  <si>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</si>
  <si>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</si>
  <si>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</si>
  <si>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</si>
  <si>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</si>
  <si>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</si>
  <si>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</si>
  <si>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</si>
  <si>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</si>
  <si>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</si>
  <si>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</si>
  <si>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</si>
  <si>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</si>
  <si>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</si>
  <si>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</si>
  <si>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</si>
  <si>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</si>
  <si>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</si>
  <si>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</si>
  <si>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</si>
  <si>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</si>
  <si>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</si>
  <si>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</si>
  <si>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</si>
  <si>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</si>
  <si>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</si>
  <si>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</si>
  <si>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</si>
  <si>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</si>
  <si>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</si>
  <si>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</si>
  <si>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</si>
  <si>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</si>
  <si>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</si>
  <si>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</si>
  <si>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</si>
  <si>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</si>
  <si>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</si>
  <si>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</si>
  <si>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</si>
  <si>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</si>
  <si>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</si>
  <si>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</si>
  <si>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</si>
  <si>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</si>
  <si>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</si>
  <si>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</si>
  <si>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</si>
  <si>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</si>
  <si>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</si>
  <si>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</si>
  <si>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</si>
  <si>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</si>
  <si>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</si>
  <si>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</si>
  <si>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</si>
  <si>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</si>
  <si>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</si>
  <si>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</si>
  <si>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</si>
  <si>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</si>
  <si>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</si>
  <si>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</si>
  <si>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</si>
  <si>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</si>
  <si>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</si>
  <si>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</si>
  <si>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</si>
  <si>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</si>
  <si>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</si>
  <si>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</si>
  <si>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</si>
  <si>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</si>
  <si>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</si>
  <si>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</si>
  <si>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</si>
  <si>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</si>
  <si>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</si>
  <si>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</si>
  <si>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</si>
  <si>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</si>
  <si>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</si>
  <si>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</si>
  <si>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</si>
  <si>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</si>
  <si>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</si>
  <si>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</si>
  <si>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</si>
  <si>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</si>
  <si>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</si>
  <si>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</si>
  <si>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</si>
  <si>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</si>
  <si>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</si>
  <si>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</si>
  <si>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</si>
  <si>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</si>
  <si>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</si>
  <si>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</si>
  <si>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</si>
  <si>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</si>
  <si>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</si>
  <si>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</si>
  <si>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</si>
  <si>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</si>
  <si>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</si>
  <si>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</si>
  <si>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</si>
  <si>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</si>
  <si>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</si>
  <si>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</si>
  <si>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</si>
  <si>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</si>
  <si>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</si>
  <si>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</si>
  <si>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</si>
  <si>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</si>
  <si>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</si>
  <si>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</si>
  <si>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</si>
  <si>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</si>
  <si>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</si>
  <si>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</si>
  <si>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</si>
  <si>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</si>
  <si>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</si>
  <si>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</si>
  <si>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</si>
  <si>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</si>
  <si>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</si>
  <si>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</si>
  <si>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</si>
  <si>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</si>
  <si>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</si>
  <si>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</si>
  <si>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</si>
  <si>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</si>
  <si>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</si>
  <si>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</si>
  <si>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</si>
  <si>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</si>
  <si>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</si>
  <si>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</si>
  <si>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</si>
  <si>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</si>
  <si>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</si>
  <si>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</si>
  <si>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</si>
  <si>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</si>
  <si>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</si>
  <si>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</si>
  <si>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</si>
  <si>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</si>
  <si>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</si>
  <si>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</si>
  <si>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</si>
  <si>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</si>
  <si>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</si>
  <si>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</si>
  <si>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</si>
  <si>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</si>
  <si>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</si>
  <si>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</si>
  <si>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</si>
  <si>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</si>
  <si>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</si>
  <si>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</si>
  <si>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</si>
  <si>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</si>
  <si>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</si>
  <si>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</si>
  <si>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</si>
  <si>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</si>
  <si>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</si>
  <si>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</si>
  <si>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</si>
  <si>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</si>
  <si>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</si>
  <si>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</si>
  <si>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</si>
  <si>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</si>
  <si>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</si>
  <si>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</si>
  <si>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</si>
  <si>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</si>
  <si>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</si>
  <si>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</si>
  <si>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</si>
  <si>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</si>
  <si>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</si>
  <si>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</si>
  <si>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</si>
  <si>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</si>
  <si>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</si>
  <si>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</si>
  <si>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</si>
  <si>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</si>
  <si>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</si>
  <si>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</si>
  <si>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</si>
  <si>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</si>
  <si>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</si>
  <si>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</si>
  <si>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</si>
  <si>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</si>
  <si>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</si>
  <si>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</si>
  <si>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</si>
  <si>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</si>
  <si>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</si>
  <si>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</si>
  <si>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</si>
  <si>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</si>
  <si>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</si>
  <si>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</si>
  <si>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</si>
  <si>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</si>
  <si>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</si>
  <si>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</si>
  <si>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</si>
  <si>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</si>
  <si>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</si>
  <si>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</si>
  <si>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</si>
  <si>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</si>
  <si>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</si>
  <si>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</si>
  <si>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</si>
  <si>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</si>
  <si>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</si>
  <si>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</si>
  <si>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</si>
  <si>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</si>
  <si>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</si>
  <si>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</si>
  <si>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</si>
  <si>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</si>
  <si>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</si>
  <si>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</si>
  <si>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</si>
  <si>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</si>
  <si>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</si>
  <si>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</si>
  <si>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</si>
  <si>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</si>
  <si>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</si>
  <si>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</si>
  <si>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</si>
  <si>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</si>
  <si>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</si>
  <si>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</si>
  <si>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</si>
  <si>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</si>
  <si>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</si>
  <si>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</si>
  <si>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</si>
  <si>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</si>
  <si>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</si>
  <si>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</si>
  <si>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</si>
  <si>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</si>
  <si>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</si>
  <si>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</si>
  <si>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</si>
  <si>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</si>
  <si>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</si>
  <si>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</si>
  <si>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</si>
  <si>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</si>
  <si>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</si>
  <si>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</si>
  <si>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</si>
  <si>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</si>
  <si>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</si>
  <si>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</si>
  <si>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</si>
  <si>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</si>
  <si>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</si>
  <si>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</si>
  <si>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</si>
  <si>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</si>
  <si>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</si>
  <si>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</si>
  <si>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</si>
  <si>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</si>
  <si>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</si>
  <si>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</si>
  <si>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</si>
  <si>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</si>
  <si>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</si>
  <si>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</si>
  <si>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</si>
  <si>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</si>
  <si>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</si>
  <si>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</si>
  <si>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</si>
  <si>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</si>
  <si>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</si>
  <si>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</si>
  <si>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</si>
  <si>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</si>
  <si>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</si>
  <si>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</si>
  <si>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</si>
  <si>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</si>
  <si>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</si>
  <si>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</si>
  <si>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</si>
  <si>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</si>
  <si>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</si>
  <si>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</si>
  <si>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</si>
  <si>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</si>
  <si>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</si>
  <si>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</si>
  <si>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</si>
  <si>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</si>
  <si>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</si>
  <si>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</si>
  <si>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</si>
  <si>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</si>
  <si>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</si>
  <si>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</si>
  <si>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</si>
  <si>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</si>
  <si>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</si>
  <si>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</si>
  <si>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</si>
  <si>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</si>
  <si>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</si>
  <si>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</si>
  <si>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</si>
  <si>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</si>
  <si>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</si>
  <si>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</si>
  <si>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</si>
  <si>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</si>
  <si>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</si>
  <si>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</si>
  <si>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</si>
  <si>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</si>
  <si>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</si>
  <si>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</si>
  <si>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</si>
  <si>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</si>
  <si>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</si>
  <si>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</si>
  <si>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</si>
  <si>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</si>
  <si>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</si>
  <si>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</si>
  <si>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</si>
  <si>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</si>
  <si>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</si>
  <si>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</si>
  <si>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</si>
  <si>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</si>
  <si>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</si>
  <si>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</si>
  <si>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</si>
  <si>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</si>
  <si>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</si>
  <si>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</si>
  <si>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</si>
  <si>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</si>
  <si>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</si>
  <si>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</si>
  <si>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</si>
  <si>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</si>
  <si>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</si>
  <si>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</si>
  <si>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</si>
  <si>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</si>
  <si>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</si>
  <si>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</si>
  <si>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</si>
  <si>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</si>
  <si>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</si>
  <si>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</si>
  <si>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</si>
  <si>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</si>
  <si>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</si>
  <si>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</si>
  <si>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</si>
  <si>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</si>
  <si>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</si>
  <si>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</si>
  <si>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</si>
  <si>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</si>
  <si>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</si>
  <si>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</si>
  <si>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</si>
  <si>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</si>
  <si>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</si>
  <si>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</si>
  <si>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</si>
  <si>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</si>
  <si>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</si>
  <si>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</si>
  <si>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</si>
  <si>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</si>
  <si>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</si>
  <si>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</si>
  <si>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</si>
  <si>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</si>
  <si>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</si>
  <si>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</si>
  <si>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</si>
  <si>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</si>
  <si>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</si>
  <si>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</si>
  <si>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</si>
  <si>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</si>
  <si>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</si>
  <si>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</si>
  <si>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</si>
  <si>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</si>
  <si>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</si>
  <si>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</si>
  <si>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</si>
  <si>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</si>
  <si>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</si>
  <si>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</si>
  <si>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</si>
  <si>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</si>
  <si>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</si>
  <si>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</si>
  <si>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</si>
  <si>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</si>
  <si>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</si>
  <si>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</si>
  <si>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</si>
  <si>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</si>
  <si>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</si>
  <si>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</si>
  <si>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</si>
  <si>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</si>
  <si>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</si>
  <si>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</si>
  <si>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</si>
  <si>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</si>
  <si>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</si>
  <si>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</si>
  <si>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</si>
  <si>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</si>
  <si>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</si>
  <si>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</si>
  <si>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</si>
  <si>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</si>
  <si>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</si>
  <si>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</si>
  <si>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</si>
  <si>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</si>
  <si>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</si>
  <si>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</si>
  <si>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</si>
  <si>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</si>
  <si>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</si>
  <si>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</si>
  <si>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</si>
  <si>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</si>
  <si>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</si>
  <si>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</si>
  <si>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</si>
  <si>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</si>
  <si>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</si>
  <si>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</si>
  <si>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</si>
  <si>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</si>
  <si>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</si>
  <si>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</si>
  <si>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</si>
  <si>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</si>
  <si>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</si>
  <si>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</si>
  <si>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</si>
  <si>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</si>
  <si>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</si>
  <si>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</si>
  <si>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</si>
  <si>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</si>
  <si>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</si>
  <si>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</si>
  <si>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</si>
  <si>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</si>
  <si>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</si>
  <si>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</si>
  <si>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</si>
  <si>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</si>
  <si>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</si>
  <si>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</si>
  <si>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</si>
  <si>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</si>
  <si>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</si>
  <si>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</si>
  <si>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</si>
  <si>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</si>
  <si>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</si>
  <si>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</si>
  <si>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</si>
  <si>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</si>
  <si>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</si>
  <si>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</si>
  <si>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</si>
  <si>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</si>
  <si>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</si>
  <si>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</si>
  <si>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</si>
  <si>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</si>
  <si>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</si>
  <si>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</si>
  <si>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</si>
  <si>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</si>
  <si>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</si>
  <si>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</si>
  <si>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</si>
  <si>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</si>
  <si>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</si>
  <si>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</si>
  <si>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</si>
  <si>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</si>
  <si>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</si>
  <si>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</si>
  <si>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</si>
  <si>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</si>
  <si>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</si>
  <si>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</si>
  <si>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</si>
  <si>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</si>
  <si>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</si>
  <si>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</si>
  <si>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</si>
  <si>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</si>
  <si>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</si>
  <si>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</si>
  <si>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</si>
  <si>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</si>
  <si>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</si>
  <si>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</si>
  <si>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</si>
  <si>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</si>
  <si>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</si>
  <si>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</si>
  <si>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</si>
  <si>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</si>
  <si>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</si>
  <si>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</si>
  <si>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</si>
  <si>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</si>
  <si>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</si>
  <si>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</si>
  <si>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</si>
  <si>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</si>
  <si>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</si>
  <si>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</si>
  <si>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</si>
  <si>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</si>
  <si>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</si>
  <si>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</si>
  <si>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</si>
  <si>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</si>
  <si>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</si>
  <si>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</si>
  <si>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</si>
  <si>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</si>
  <si>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</si>
  <si>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</si>
  <si>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</si>
  <si>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</si>
  <si>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</si>
  <si>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</si>
  <si>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</si>
  <si>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</si>
  <si>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</si>
  <si>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</si>
  <si>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</si>
  <si>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</si>
  <si>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</si>
  <si>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</si>
  <si>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</si>
  <si>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</si>
  <si>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</si>
  <si>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</si>
  <si>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</si>
  <si>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</si>
  <si>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</si>
  <si>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</si>
  <si>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</si>
  <si>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</si>
  <si>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</si>
  <si>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</si>
  <si>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</si>
  <si>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</si>
  <si>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</si>
  <si>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</si>
  <si>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</si>
  <si>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</si>
  <si>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</si>
  <si>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</si>
  <si>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</si>
  <si>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</si>
  <si>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</si>
  <si>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</si>
  <si>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</si>
  <si>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</si>
  <si>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</si>
  <si>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</si>
  <si>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</si>
  <si>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</si>
  <si>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</si>
  <si>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</si>
  <si>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</si>
  <si>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</si>
  <si>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</si>
  <si>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</si>
  <si>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</si>
  <si>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</si>
  <si>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</si>
  <si>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</si>
  <si>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</si>
  <si>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</si>
  <si>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</si>
  <si>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</si>
  <si>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</si>
  <si>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</si>
  <si>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</si>
  <si>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</si>
  <si>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</si>
  <si>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</si>
  <si>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</si>
  <si>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</si>
  <si>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</si>
  <si>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</si>
  <si>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</si>
  <si>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</si>
  <si>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</si>
  <si>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</si>
  <si>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</si>
  <si>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</si>
  <si>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</si>
  <si>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</si>
  <si>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</si>
  <si>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</si>
  <si>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</si>
  <si>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</si>
  <si>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</si>
  <si>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</si>
  <si>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</si>
  <si>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</si>
  <si>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</si>
  <si>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</si>
  <si>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</si>
  <si>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</si>
  <si>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</si>
  <si>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</si>
  <si>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</si>
  <si>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</si>
  <si>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</si>
  <si>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</si>
  <si>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</si>
  <si>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</si>
  <si>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</si>
  <si>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</si>
  <si>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</si>
  <si>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</si>
  <si>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</si>
  <si>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</si>
  <si>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</si>
  <si>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</si>
  <si>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</si>
  <si>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</si>
  <si>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</si>
  <si>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</si>
  <si>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</si>
  <si>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</si>
  <si>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</si>
  <si>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</si>
  <si>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</si>
  <si>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</si>
  <si>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</si>
  <si>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</si>
  <si>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</si>
  <si>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</si>
  <si>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</si>
  <si>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</si>
  <si>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</si>
  <si>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</si>
  <si>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</si>
  <si>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</si>
  <si>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</si>
  <si>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</si>
  <si>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</si>
  <si>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</si>
  <si>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</si>
  <si>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</si>
  <si>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</si>
  <si>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</si>
  <si>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</si>
  <si>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</si>
  <si>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</si>
  <si>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</si>
  <si>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</si>
  <si>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</si>
  <si>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</si>
  <si>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</si>
  <si>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</si>
  <si>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</si>
  <si>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</si>
  <si>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</si>
  <si>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</si>
  <si>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</si>
  <si>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</si>
  <si>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</si>
  <si>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</si>
  <si>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</si>
  <si>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</si>
  <si>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</si>
  <si>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</si>
  <si>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</si>
  <si>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</si>
  <si>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</si>
  <si>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</si>
  <si>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</si>
  <si>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</si>
  <si>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</si>
  <si>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</si>
  <si>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</si>
  <si>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</si>
  <si>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</si>
  <si>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</si>
  <si>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</si>
  <si>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</si>
  <si>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</si>
  <si>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</si>
  <si>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</si>
  <si>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</si>
  <si>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</si>
  <si>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</si>
  <si>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</si>
  <si>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</si>
  <si>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</si>
  <si>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</si>
  <si>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</si>
  <si>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</si>
  <si>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</si>
  <si>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</si>
  <si>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</si>
  <si>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</si>
  <si>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</si>
  <si>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</si>
  <si>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</si>
  <si>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</si>
  <si>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</si>
  <si>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</si>
  <si>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</si>
  <si>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</si>
  <si>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</si>
  <si>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</si>
  <si>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</si>
  <si>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</si>
  <si>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</si>
  <si>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</si>
  <si>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</si>
  <si>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</si>
  <si>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</si>
  <si>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</si>
  <si>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</si>
  <si>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</si>
  <si>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</si>
  <si>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</si>
  <si>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</si>
  <si>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</si>
  <si>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</si>
  <si>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</si>
  <si>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</si>
  <si>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</si>
  <si>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</si>
  <si>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</si>
  <si>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</si>
  <si>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</si>
  <si>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</si>
  <si>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</si>
  <si>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</si>
  <si>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</si>
  <si>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</si>
  <si>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</si>
  <si>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</si>
  <si>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</si>
  <si>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</si>
  <si>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</si>
  <si>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</si>
  <si>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</si>
  <si>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</si>
  <si>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</si>
  <si>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</si>
  <si>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</si>
  <si>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</si>
  <si>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</si>
  <si>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</si>
  <si>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</si>
  <si>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</si>
  <si>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</si>
  <si>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</si>
  <si>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</si>
  <si>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</si>
  <si>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</si>
  <si>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</si>
  <si>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</si>
  <si>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</si>
  <si>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</si>
  <si>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</si>
  <si>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</si>
  <si>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</si>
  <si>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</si>
  <si>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</si>
  <si>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</si>
  <si>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</si>
  <si>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</si>
  <si>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</si>
  <si>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</si>
  <si>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</si>
  <si>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</si>
  <si>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</si>
  <si>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</si>
  <si>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</si>
  <si>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</si>
  <si>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</si>
  <si>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</si>
  <si>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</si>
  <si>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</si>
  <si>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</si>
  <si>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</si>
  <si>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</si>
  <si>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</si>
  <si>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</si>
  <si>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</si>
  <si>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</si>
  <si>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</si>
  <si>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</si>
  <si>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</si>
  <si>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</si>
  <si>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</si>
  <si>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</si>
  <si>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</si>
  <si>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</si>
  <si>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</si>
  <si>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</si>
  <si>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</si>
  <si>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</si>
  <si>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</si>
  <si>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</si>
  <si>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</si>
  <si>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</si>
  <si>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</si>
  <si>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</si>
  <si>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</si>
  <si>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</si>
  <si>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</si>
  <si>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</si>
  <si>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</si>
  <si>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</si>
  <si>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</si>
  <si>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</si>
  <si>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</si>
  <si>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</si>
  <si>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</si>
  <si>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</si>
  <si>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</si>
  <si>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</si>
  <si>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</si>
  <si>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</si>
  <si>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</si>
  <si>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</si>
  <si>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</si>
  <si>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</si>
  <si>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</si>
  <si>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</si>
  <si>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</si>
  <si>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</si>
  <si>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</si>
  <si>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</si>
  <si>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</si>
  <si>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</si>
  <si>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</si>
  <si>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</si>
  <si>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</si>
  <si>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</si>
  <si>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</si>
  <si>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</si>
  <si>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</si>
  <si>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</si>
  <si>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</si>
  <si>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</si>
  <si>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</si>
  <si>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</si>
  <si>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</si>
  <si>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</si>
  <si>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</si>
  <si>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</si>
  <si>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</si>
  <si>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</si>
  <si>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</si>
  <si>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</si>
  <si>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</si>
  <si>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</si>
  <si>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</si>
  <si>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</si>
  <si>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</si>
  <si>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</si>
  <si>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</si>
  <si>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</si>
  <si>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</si>
  <si>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</si>
  <si>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</si>
  <si>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</si>
  <si>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</si>
  <si>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</si>
  <si>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</si>
  <si>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</si>
  <si>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</si>
  <si>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</si>
  <si>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</si>
  <si>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</si>
  <si>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</si>
  <si>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</si>
  <si>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</si>
  <si>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</si>
  <si>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</si>
  <si>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</si>
  <si>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</si>
  <si>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</si>
  <si>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</si>
  <si>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</si>
  <si>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</si>
  <si>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</si>
  <si>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</si>
  <si>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</si>
  <si>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</si>
  <si>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</si>
  <si>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</si>
  <si>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</si>
  <si>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</si>
  <si>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</si>
  <si>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</si>
  <si>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</si>
  <si>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</si>
  <si>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</si>
  <si>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</si>
  <si>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</si>
  <si>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</si>
  <si>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</si>
  <si>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</si>
  <si>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</si>
  <si>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</si>
  <si>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</si>
  <si>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</si>
  <si>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</si>
  <si>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</si>
  <si>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</si>
  <si>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</si>
  <si>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</si>
  <si>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</si>
  <si>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</si>
  <si>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</si>
  <si>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</si>
  <si>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</si>
  <si>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</si>
  <si>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</si>
  <si>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</si>
  <si>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</si>
  <si>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</si>
  <si>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</si>
  <si>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</si>
  <si>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</si>
  <si>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</si>
  <si>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</si>
  <si>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</si>
  <si>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</si>
  <si>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</si>
  <si>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</si>
  <si>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</si>
  <si>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</si>
  <si>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</si>
  <si>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</si>
  <si>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</si>
  <si>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</si>
  <si>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</si>
  <si>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</si>
  <si>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</si>
  <si>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</si>
  <si>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</si>
  <si>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</si>
  <si>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</si>
  <si>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</si>
  <si>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</si>
  <si>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</si>
  <si>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</si>
  <si>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</si>
  <si>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</si>
  <si>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</si>
  <si>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</si>
  <si>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</si>
  <si>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</si>
  <si>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</si>
  <si>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</si>
  <si>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</si>
  <si>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</si>
  <si>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</si>
  <si>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</si>
  <si>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</si>
  <si>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</si>
  <si>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</si>
  <si>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</si>
  <si>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</si>
  <si>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</si>
  <si>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</si>
  <si>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</si>
  <si>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</si>
  <si>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</si>
  <si>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</si>
  <si>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</si>
  <si>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</si>
  <si>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</si>
  <si>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</si>
  <si>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</si>
  <si>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</si>
  <si>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</si>
  <si>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</si>
  <si>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</si>
  <si>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</si>
  <si>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</si>
  <si>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</si>
  <si>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</si>
  <si>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</si>
  <si>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</si>
  <si>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</si>
  <si>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</si>
  <si>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</si>
  <si>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</si>
  <si>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</si>
  <si>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</si>
  <si>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</si>
  <si>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</si>
  <si>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</si>
  <si>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</si>
  <si>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</si>
  <si>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</si>
  <si>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</si>
  <si>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</si>
  <si>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</si>
  <si>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</si>
  <si>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</si>
  <si>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</si>
  <si>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</si>
  <si>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</si>
  <si>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</si>
  <si>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</si>
  <si>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</si>
  <si>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</si>
  <si>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</si>
  <si>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</si>
  <si>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</si>
  <si>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</si>
  <si>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</si>
  <si>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</si>
  <si>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</si>
  <si>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</si>
  <si>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</si>
  <si>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</si>
  <si>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</si>
  <si>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</si>
  <si>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</si>
  <si>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</si>
  <si>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</si>
  <si>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</si>
  <si>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</si>
  <si>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</si>
  <si>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</si>
  <si>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</si>
  <si>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</si>
  <si>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</si>
  <si>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</si>
  <si>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</si>
  <si>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</si>
  <si>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</si>
  <si>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</si>
  <si>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</si>
  <si>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</si>
  <si>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</si>
  <si>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</si>
  <si>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</si>
  <si>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</si>
  <si>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</si>
  <si>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</si>
  <si>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</si>
  <si>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</si>
  <si>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</si>
  <si>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</si>
  <si>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</si>
  <si>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</si>
  <si>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</si>
  <si>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</si>
  <si>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</si>
  <si>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</si>
  <si>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</si>
  <si>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</si>
  <si>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</si>
  <si>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</si>
  <si>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</si>
  <si>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</si>
  <si>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</si>
  <si>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</si>
  <si>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</si>
  <si>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</si>
  <si>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</si>
  <si>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</si>
  <si>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</si>
  <si>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</si>
  <si>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</si>
  <si>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</si>
  <si>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</si>
  <si>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</si>
  <si>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</si>
  <si>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</si>
  <si>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</si>
  <si>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</si>
  <si>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</si>
  <si>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</si>
  <si>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</si>
  <si>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</si>
  <si>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</si>
  <si>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</si>
  <si>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</si>
  <si>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</si>
  <si>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</si>
  <si>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</si>
  <si>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</si>
  <si>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</si>
  <si>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</si>
  <si>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</si>
  <si>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</si>
  <si>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</si>
  <si>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</si>
  <si>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</si>
  <si>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</si>
  <si>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</si>
  <si>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</si>
  <si>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</si>
  <si>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</si>
  <si>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</si>
  <si>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</si>
  <si>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</si>
  <si>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</si>
  <si>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</si>
  <si>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</si>
  <si>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</si>
  <si>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</si>
  <si>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</si>
  <si>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</si>
  <si>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</si>
  <si>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</si>
  <si>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</si>
  <si>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</si>
  <si>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</si>
  <si>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</si>
  <si>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</si>
  <si>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</si>
  <si>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</si>
  <si>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</si>
  <si>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</si>
  <si>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</si>
  <si>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</si>
  <si>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</si>
  <si>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</si>
  <si>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</si>
  <si>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</si>
  <si>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</si>
  <si>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</si>
  <si>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</si>
  <si>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</si>
  <si>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</si>
  <si>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</si>
  <si>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</si>
  <si>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</si>
  <si>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</si>
  <si>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</si>
  <si>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</si>
  <si>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</si>
  <si>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</si>
  <si>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</si>
  <si>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</si>
  <si>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</si>
  <si>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</si>
  <si>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</si>
  <si>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</si>
  <si>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</si>
  <si>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</si>
  <si>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</si>
  <si>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</si>
  <si>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</si>
  <si>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</si>
  <si>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</si>
  <si>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</si>
  <si>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</si>
  <si>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</si>
  <si>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</si>
  <si>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</si>
  <si>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</si>
  <si>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</si>
  <si>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</si>
  <si>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</si>
  <si>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</si>
  <si>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</si>
  <si>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</si>
  <si>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</si>
  <si>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</si>
  <si>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</si>
  <si>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</si>
  <si>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</si>
  <si>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</si>
  <si>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</si>
  <si>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</si>
  <si>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</si>
  <si>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</si>
  <si>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</si>
  <si>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</si>
  <si>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</si>
  <si>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</si>
  <si>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</si>
  <si>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</si>
  <si>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</si>
  <si>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</si>
  <si>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</si>
  <si>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</si>
  <si>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</si>
  <si>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</si>
  <si>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</si>
  <si>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</si>
  <si>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</si>
  <si>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</si>
  <si>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</si>
  <si>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</si>
  <si>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</si>
  <si>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</si>
  <si>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</si>
  <si>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</si>
  <si>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</si>
  <si>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</si>
  <si>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</si>
  <si>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</si>
  <si>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</si>
  <si>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</si>
  <si>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</si>
  <si>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</si>
  <si>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</si>
  <si>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</si>
  <si>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</si>
  <si>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</si>
  <si>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</si>
  <si>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</si>
  <si>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</si>
  <si>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</si>
  <si>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</si>
  <si>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</si>
  <si>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</si>
  <si>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</si>
  <si>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</si>
  <si>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</si>
  <si>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</si>
  <si>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</si>
  <si>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</si>
  <si>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</si>
  <si>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</si>
  <si>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</si>
  <si>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</si>
  <si>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</si>
  <si>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</si>
  <si>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</si>
  <si>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</si>
  <si>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</si>
  <si>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</si>
  <si>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</si>
  <si>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</si>
  <si>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</si>
  <si>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</si>
  <si>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</si>
  <si>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</si>
  <si>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</si>
  <si>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</si>
  <si>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</si>
  <si>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</si>
  <si>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</si>
  <si>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</si>
  <si>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</si>
  <si>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</si>
  <si>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</si>
  <si>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</si>
  <si>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</si>
  <si>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</si>
  <si>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</si>
  <si>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</si>
  <si>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</si>
  <si>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</si>
  <si>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</si>
  <si>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</si>
  <si>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</si>
  <si>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</si>
  <si>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</si>
  <si>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</si>
  <si>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</si>
  <si>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</si>
  <si>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</si>
  <si>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</si>
  <si>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</si>
  <si>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</si>
  <si>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</si>
  <si>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</si>
  <si>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</si>
  <si>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</si>
  <si>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</si>
  <si>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</si>
  <si>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</si>
  <si>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</si>
  <si>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</si>
  <si>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</si>
  <si>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</si>
  <si>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</si>
  <si>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</si>
  <si>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</si>
  <si>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</si>
  <si>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</si>
  <si>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</si>
  <si>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</si>
  <si>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</si>
  <si>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</si>
  <si>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</si>
  <si>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</si>
  <si>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</si>
  <si>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</si>
  <si>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</si>
  <si>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</si>
  <si>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</si>
  <si>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</si>
  <si>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</si>
  <si>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</si>
  <si>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</si>
  <si>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</si>
  <si>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</si>
  <si>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</si>
  <si>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</si>
  <si>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</si>
  <si>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</si>
  <si>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</si>
  <si>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</si>
  <si>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</si>
  <si>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</si>
  <si>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</si>
  <si>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</si>
  <si>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</si>
  <si>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</si>
  <si>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</si>
  <si>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</si>
  <si>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</si>
  <si>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</si>
  <si>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</si>
  <si>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</si>
  <si>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</si>
  <si>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</si>
  <si>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</si>
  <si>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</si>
  <si>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</si>
  <si>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</si>
  <si>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</si>
  <si>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</si>
  <si>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</si>
  <si>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</si>
  <si>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</si>
  <si>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</si>
  <si>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</si>
  <si>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</si>
  <si>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</si>
  <si>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</si>
  <si>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</si>
  <si>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</si>
  <si>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</si>
  <si>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</si>
  <si>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</si>
  <si>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</si>
  <si>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</si>
  <si>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</si>
  <si>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</si>
  <si>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</si>
  <si>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</si>
  <si>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</si>
  <si>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</si>
  <si>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</si>
  <si>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</si>
  <si>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</si>
  <si>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</si>
  <si>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</si>
  <si>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</si>
  <si>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</si>
  <si>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</si>
  <si>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</si>
  <si>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</si>
  <si>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</si>
  <si>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</si>
  <si>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</si>
  <si>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</si>
  <si>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</si>
  <si>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</si>
  <si>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</si>
  <si>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</si>
  <si>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</si>
  <si>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</si>
  <si>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</si>
  <si>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</si>
  <si>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</si>
  <si>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</si>
  <si>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</si>
  <si>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</si>
  <si>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</si>
  <si>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</si>
  <si>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</si>
  <si>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</si>
  <si>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</si>
  <si>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</si>
  <si>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</si>
  <si>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</si>
  <si>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</si>
  <si>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</si>
  <si>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</si>
  <si>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</si>
  <si>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</si>
  <si>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</si>
  <si>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</si>
  <si>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</si>
  <si>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</si>
  <si>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</si>
  <si>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</si>
  <si>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</si>
  <si>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</si>
  <si>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</si>
  <si>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</si>
  <si>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</si>
  <si>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</si>
  <si>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</si>
  <si>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</si>
  <si>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</si>
  <si>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</si>
  <si>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</si>
  <si>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</si>
  <si>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</si>
  <si>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</si>
  <si>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</si>
  <si>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</si>
  <si>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</si>
  <si>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</si>
  <si>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</si>
  <si>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</si>
  <si>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</si>
  <si>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</si>
  <si>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</si>
  <si>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</si>
  <si>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</si>
  <si>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</si>
  <si>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</si>
  <si>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</si>
  <si>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</si>
  <si>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</si>
  <si>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</si>
  <si>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</si>
  <si>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</si>
  <si>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</si>
  <si>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</si>
  <si>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</si>
  <si>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</si>
  <si>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</si>
  <si>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</si>
  <si>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</si>
  <si>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</si>
  <si>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</si>
  <si>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</si>
  <si>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</si>
  <si>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</si>
  <si>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</si>
  <si>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</si>
  <si>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</si>
  <si>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</si>
  <si>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</si>
  <si>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</si>
  <si>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</si>
  <si>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</si>
  <si>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</si>
  <si>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</si>
  <si>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</si>
  <si>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</si>
  <si>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</si>
  <si>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</si>
  <si>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</si>
  <si>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</si>
  <si>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</si>
  <si>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</si>
  <si>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</si>
  <si>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</si>
  <si>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</si>
  <si>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</si>
  <si>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</si>
  <si>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</si>
  <si>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</si>
  <si>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</si>
  <si>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</si>
  <si>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</si>
  <si>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</si>
  <si>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</si>
  <si>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</si>
  <si>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</si>
  <si>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</si>
  <si>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</si>
  <si>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</si>
  <si>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</si>
  <si>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</si>
  <si>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</si>
  <si>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</si>
  <si>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</si>
  <si>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</si>
  <si>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</si>
  <si>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</si>
  <si>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</si>
  <si>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</si>
  <si>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</si>
  <si>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</si>
  <si>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</si>
  <si>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</si>
  <si>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</si>
  <si>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</si>
  <si>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</si>
  <si>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</si>
  <si>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</si>
  <si>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</si>
  <si>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</si>
  <si>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</si>
  <si>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</si>
  <si>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</si>
  <si>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</si>
  <si>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</si>
  <si>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</si>
  <si>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</si>
  <si>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</si>
  <si>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</si>
  <si>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</si>
  <si>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</si>
  <si>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</si>
  <si>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</si>
  <si>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</si>
  <si>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</si>
  <si>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</si>
  <si>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</si>
  <si>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</si>
  <si>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</si>
  <si>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</si>
  <si>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</si>
  <si>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</si>
  <si>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</si>
  <si>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</si>
  <si>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</si>
  <si>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</si>
  <si>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</si>
  <si>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</si>
  <si>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</si>
  <si>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</si>
  <si>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</si>
  <si>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</si>
  <si>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</si>
  <si>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</si>
  <si>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</si>
  <si>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</si>
  <si>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</si>
  <si>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</si>
  <si>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</si>
  <si>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</si>
  <si>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</si>
  <si>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</si>
  <si>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</si>
  <si>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</si>
  <si>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</si>
  <si>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</si>
  <si>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</si>
  <si>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</si>
  <si>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</si>
  <si>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</si>
  <si>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</si>
  <si>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</si>
  <si>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</si>
  <si>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</si>
  <si>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</si>
  <si>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</si>
  <si>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</si>
  <si>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</si>
  <si>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</si>
  <si>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</si>
  <si>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</si>
  <si>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</si>
  <si>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</si>
  <si>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</si>
  <si>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</si>
  <si>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</si>
  <si>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</si>
  <si>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</si>
  <si>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</si>
  <si>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</si>
  <si>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</si>
  <si>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</si>
  <si>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</si>
  <si>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</si>
  <si>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</si>
  <si>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</si>
  <si>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</si>
  <si>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</si>
  <si>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</si>
  <si>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</si>
  <si>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</si>
  <si>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</si>
  <si>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</si>
  <si>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</si>
  <si>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</si>
  <si>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</si>
  <si>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</si>
  <si>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</si>
  <si>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</si>
  <si>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</si>
  <si>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</si>
  <si>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</si>
  <si>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</si>
  <si>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</si>
  <si>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</si>
  <si>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</si>
  <si>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</si>
  <si>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</si>
  <si>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</si>
  <si>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</si>
  <si>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</si>
  <si>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</si>
  <si>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</si>
  <si>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</si>
  <si>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</si>
  <si>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</si>
  <si>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</si>
  <si>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</si>
  <si>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</si>
  <si>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</si>
  <si>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</si>
  <si>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</si>
  <si>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</si>
  <si>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</si>
  <si>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</si>
  <si>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</si>
  <si>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</si>
  <si>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</si>
  <si>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</si>
  <si>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</si>
  <si>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</si>
  <si>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</si>
  <si>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</si>
  <si>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</si>
  <si>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</si>
  <si>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</si>
  <si>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</si>
  <si>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</si>
  <si>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</si>
  <si>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</si>
  <si>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</si>
  <si>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</si>
  <si>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</si>
  <si>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</si>
  <si>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</si>
  <si>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</si>
  <si>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</si>
  <si>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</si>
  <si>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</si>
  <si>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</si>
  <si>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</si>
  <si>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</si>
  <si>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</si>
  <si>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</si>
  <si>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</si>
  <si>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</si>
  <si>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</si>
  <si>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</si>
  <si>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</si>
  <si>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</si>
  <si>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</si>
  <si>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</si>
  <si>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</si>
  <si>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</si>
  <si>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</si>
  <si>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</si>
  <si>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</si>
  <si>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</si>
  <si>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</si>
  <si>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</si>
  <si>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</si>
  <si>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</si>
  <si>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</si>
  <si>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</si>
  <si>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</si>
  <si>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</si>
  <si>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</si>
  <si>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</si>
  <si>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</si>
  <si>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</si>
  <si>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</si>
  <si>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</si>
  <si>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</si>
  <si>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</si>
  <si>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</si>
  <si>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</si>
  <si>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</si>
  <si>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</si>
  <si>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</si>
  <si>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</si>
  <si>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</si>
  <si>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</si>
  <si>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</si>
  <si>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</si>
  <si>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</si>
  <si>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</si>
  <si>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</si>
  <si>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</si>
  <si>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</si>
  <si>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</si>
  <si>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</si>
  <si>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</si>
  <si>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</si>
  <si>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</si>
  <si>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</si>
  <si>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</si>
  <si>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</si>
  <si>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</si>
  <si>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</si>
  <si>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</si>
  <si>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</si>
  <si>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</si>
  <si>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</si>
  <si>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</si>
  <si>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</si>
  <si>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</si>
  <si>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</si>
  <si>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</si>
  <si>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</si>
  <si>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</si>
  <si>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</si>
  <si>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</si>
  <si>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</si>
  <si>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</si>
  <si>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</si>
  <si>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</si>
  <si>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</si>
  <si>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</si>
  <si>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</si>
  <si>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</si>
  <si>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</si>
  <si>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</si>
  <si>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</si>
  <si>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</si>
  <si>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</si>
  <si>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</si>
  <si>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</si>
  <si>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</si>
  <si>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</si>
  <si>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</si>
  <si>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</si>
  <si>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</si>
  <si>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</si>
  <si>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</si>
  <si>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</si>
  <si>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</si>
  <si>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</si>
  <si>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</si>
  <si>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</si>
  <si>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</si>
  <si>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</si>
  <si>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</si>
  <si>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</si>
  <si>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</si>
  <si>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</si>
  <si>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</si>
  <si>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</si>
  <si>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</si>
  <si>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</si>
  <si>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</si>
  <si>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</si>
  <si>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</si>
  <si>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</si>
  <si>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</si>
  <si>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</si>
  <si>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</si>
  <si>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</si>
  <si>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</si>
  <si>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</si>
  <si>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</si>
  <si>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</si>
  <si>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</si>
  <si>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</si>
  <si>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</si>
  <si>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</si>
  <si>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</si>
  <si>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</si>
  <si>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</si>
  <si>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</si>
  <si>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</si>
  <si>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</si>
  <si>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</si>
  <si>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</si>
  <si>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</si>
  <si>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</si>
  <si>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</si>
  <si>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</si>
  <si>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</si>
  <si>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</si>
  <si>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</si>
  <si>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</si>
  <si>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</si>
  <si>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</si>
  <si>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</si>
  <si>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</si>
  <si>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</si>
  <si>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</si>
  <si>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</si>
  <si>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</si>
  <si>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</si>
  <si>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</si>
  <si>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</si>
  <si>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</si>
  <si>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</si>
  <si>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</si>
  <si>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</si>
  <si>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</si>
  <si>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</si>
  <si>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</si>
  <si>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</si>
  <si>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</si>
  <si>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</si>
  <si>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</si>
  <si>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</si>
  <si>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</si>
  <si>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</si>
  <si>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</si>
  <si>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</si>
  <si>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</si>
  <si>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</si>
  <si>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</si>
  <si>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</si>
  <si>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</si>
  <si>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</si>
  <si>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</si>
  <si>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</si>
  <si>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</si>
  <si>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</si>
  <si>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</si>
  <si>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</si>
  <si>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</si>
  <si>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</si>
  <si>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</si>
  <si>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</si>
  <si>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</si>
  <si>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</si>
  <si>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</si>
  <si>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</si>
  <si>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</si>
  <si>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</si>
  <si>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</si>
  <si>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</si>
  <si>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</si>
  <si>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</si>
  <si>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</si>
  <si>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</si>
  <si>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</si>
  <si>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</si>
  <si>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</si>
  <si>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</si>
  <si>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</si>
  <si>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</si>
  <si>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</si>
  <si>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</si>
  <si>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</si>
  <si>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</si>
  <si>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</si>
  <si>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</si>
  <si>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</si>
  <si>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</si>
  <si>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</si>
  <si>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</si>
  <si>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</si>
  <si>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</si>
  <si>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</si>
  <si>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</si>
  <si>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</si>
  <si>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</si>
  <si>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</si>
  <si>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</si>
  <si>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</si>
  <si>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</si>
  <si>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</si>
  <si>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</si>
  <si>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</si>
  <si>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</si>
  <si>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</si>
  <si>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</si>
  <si>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</si>
  <si>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</si>
  <si>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</si>
  <si>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</si>
  <si>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</si>
  <si>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</si>
  <si>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</si>
  <si>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</si>
  <si>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</si>
  <si>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</si>
  <si>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</si>
  <si>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</si>
  <si>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</si>
  <si>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</si>
  <si>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</si>
  <si>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</si>
  <si>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</si>
  <si>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</si>
  <si>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</si>
  <si>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</si>
  <si>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</si>
  <si>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</si>
  <si>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</si>
  <si>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</si>
  <si>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</si>
  <si>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</si>
  <si>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</si>
  <si>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</si>
  <si>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</si>
  <si>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</si>
  <si>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</si>
  <si>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</si>
  <si>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</si>
  <si>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</si>
  <si>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</si>
  <si>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</si>
  <si>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</si>
  <si>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</si>
  <si>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</si>
  <si>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</si>
  <si>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</si>
  <si>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</si>
  <si>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</si>
  <si>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</si>
  <si>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</si>
  <si>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</si>
  <si>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</si>
  <si>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</si>
  <si>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</si>
  <si>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</si>
  <si>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</si>
  <si>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</si>
  <si>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</si>
  <si>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</si>
  <si>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</si>
  <si>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</si>
  <si>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</si>
  <si>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</si>
  <si>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</si>
  <si>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</si>
  <si>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</si>
  <si>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</si>
  <si>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</si>
  <si>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</si>
  <si>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</si>
  <si>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</si>
  <si>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</si>
  <si>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</si>
  <si>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</si>
  <si>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</si>
  <si>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</si>
  <si>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</si>
  <si>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</si>
  <si>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</si>
  <si>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</si>
  <si>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</si>
  <si>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</si>
  <si>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</si>
  <si>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</si>
  <si>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</si>
  <si>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</si>
  <si>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</si>
  <si>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</si>
  <si>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</si>
  <si>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</si>
  <si>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</si>
  <si>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</si>
  <si>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</si>
  <si>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</si>
  <si>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</si>
  <si>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</si>
  <si>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</si>
  <si>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</si>
  <si>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</si>
  <si>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</si>
  <si>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</si>
  <si>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</si>
  <si>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</si>
  <si>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</si>
  <si>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</si>
  <si>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</si>
  <si>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</si>
  <si>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</si>
  <si>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</si>
  <si>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</si>
  <si>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</si>
  <si>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</si>
  <si>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</si>
  <si>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</si>
  <si>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</si>
  <si>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</si>
  <si>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</si>
  <si>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</si>
  <si>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</si>
  <si>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</si>
  <si>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</si>
  <si>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</si>
  <si>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</si>
  <si>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</si>
  <si>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</si>
  <si>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</si>
  <si>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</si>
  <si>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</si>
  <si>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</si>
  <si>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</si>
  <si>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</si>
  <si>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</si>
  <si>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</si>
  <si>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</si>
  <si>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</si>
  <si>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</si>
  <si>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</si>
  <si>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</si>
  <si>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</si>
  <si>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</si>
  <si>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</si>
  <si>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</si>
  <si>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</si>
  <si>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</si>
  <si>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</si>
  <si>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</si>
  <si>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</si>
  <si>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</si>
  <si>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</si>
  <si>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</si>
  <si>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</si>
  <si>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</si>
  <si>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</si>
  <si>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</si>
  <si>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</si>
  <si>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</si>
  <si>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</si>
  <si>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</si>
  <si>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</si>
  <si>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</si>
  <si>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</si>
  <si>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</si>
  <si>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</si>
  <si>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</si>
  <si>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</si>
  <si>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</si>
  <si>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</si>
  <si>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</si>
  <si>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</si>
  <si>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</si>
  <si>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</si>
  <si>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</si>
  <si>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</si>
  <si>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</si>
  <si>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</si>
  <si>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</si>
  <si>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</si>
  <si>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</si>
  <si>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</si>
  <si>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</si>
  <si>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</si>
  <si>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</si>
  <si>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</si>
  <si>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</si>
  <si>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</si>
  <si>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</si>
  <si>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</si>
  <si>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</si>
  <si>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</si>
  <si>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</si>
  <si>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</si>
  <si>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</si>
  <si>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</si>
  <si>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</si>
  <si>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</si>
  <si>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</si>
  <si>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</si>
  <si>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</si>
  <si>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</si>
  <si>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</si>
  <si>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</si>
  <si>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</si>
  <si>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</si>
  <si>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</si>
  <si>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</si>
  <si>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</si>
  <si>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</si>
  <si>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</si>
  <si>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</si>
  <si>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</si>
  <si>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</si>
  <si>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</si>
  <si>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</si>
  <si>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</si>
  <si>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</si>
  <si>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</si>
  <si>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</si>
  <si>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</si>
  <si>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</si>
  <si>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</si>
  <si>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</si>
  <si>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</si>
  <si>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</si>
  <si>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</si>
  <si>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</si>
  <si>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</si>
  <si>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</si>
  <si>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</si>
  <si>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</si>
  <si>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</si>
  <si>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</si>
  <si>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</si>
  <si>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</si>
  <si>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</si>
  <si>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</si>
  <si>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</si>
  <si>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</si>
  <si>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</si>
  <si>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</si>
  <si>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</si>
  <si>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</si>
  <si>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</si>
  <si>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</si>
  <si>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</si>
  <si>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</si>
  <si>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</si>
  <si>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</si>
  <si>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</si>
  <si>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</si>
  <si>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</si>
  <si>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</si>
  <si>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</si>
  <si>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</si>
  <si>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</si>
  <si>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</si>
  <si>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</si>
  <si>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</si>
  <si>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</si>
  <si>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</si>
  <si>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</si>
  <si>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</si>
  <si>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</si>
  <si>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</si>
  <si>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</si>
  <si>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</si>
  <si>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</si>
  <si>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</si>
  <si>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</si>
  <si>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</si>
  <si>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</si>
  <si>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</si>
  <si>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</si>
  <si>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</si>
  <si>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</si>
  <si>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</si>
  <si>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</si>
  <si>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</si>
  <si>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</si>
  <si>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</si>
  <si>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</si>
  <si>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</si>
  <si>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</si>
  <si>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</si>
  <si>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</si>
  <si>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</si>
  <si>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</si>
  <si>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</si>
  <si>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</si>
  <si>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</si>
  <si>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</si>
  <si>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</si>
  <si>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</si>
  <si>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</si>
  <si>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</si>
  <si>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</si>
  <si>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</si>
  <si>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</si>
  <si>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</si>
  <si>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</si>
  <si>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</si>
  <si>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</si>
  <si>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</si>
  <si>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</si>
  <si>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</si>
  <si>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</si>
  <si>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</si>
  <si>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</si>
  <si>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</si>
  <si>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</si>
  <si>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</si>
  <si>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</si>
  <si>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</si>
  <si>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</si>
  <si>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</si>
  <si>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</si>
  <si>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</si>
  <si>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</si>
  <si>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</si>
  <si>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</si>
  <si>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</si>
  <si>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</si>
  <si>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</si>
  <si>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</si>
  <si>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</si>
  <si>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</si>
  <si>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</si>
  <si>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</si>
  <si>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</si>
  <si>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</si>
  <si>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</si>
  <si>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</si>
  <si>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</si>
  <si>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</si>
  <si>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</si>
  <si>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</si>
  <si>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</si>
  <si>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</si>
  <si>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</si>
  <si>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</si>
  <si>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</si>
  <si>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</si>
  <si>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</si>
  <si>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</si>
  <si>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</si>
  <si>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</si>
  <si>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</si>
  <si>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</si>
  <si>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</si>
  <si>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</si>
  <si>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</si>
  <si>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</si>
  <si>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</si>
  <si>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</si>
  <si>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</si>
  <si>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</si>
  <si>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</si>
  <si>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</si>
  <si>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</si>
  <si>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</si>
  <si>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</si>
  <si>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</si>
  <si>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</si>
  <si>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</si>
  <si>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</si>
  <si>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</si>
  <si>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</si>
  <si>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</si>
  <si>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</si>
  <si>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</si>
  <si>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</si>
  <si>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</si>
  <si>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</si>
  <si>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</si>
  <si>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</si>
  <si>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</si>
  <si>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</si>
  <si>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</si>
  <si>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</si>
  <si>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</si>
  <si>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</si>
  <si>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</si>
  <si>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</si>
  <si>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</si>
  <si>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</si>
  <si>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</si>
  <si>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</si>
  <si>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</si>
  <si>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</si>
  <si>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</si>
  <si>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</si>
  <si>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</si>
  <si>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</si>
  <si>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</si>
  <si>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</si>
  <si>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</si>
  <si>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</si>
  <si>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</si>
  <si>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</si>
  <si>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</si>
  <si>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</si>
  <si>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</si>
  <si>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</si>
  <si>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</si>
  <si>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</si>
  <si>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</si>
  <si>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</si>
  <si>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</si>
  <si>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</si>
  <si>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</si>
  <si>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</si>
  <si>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</si>
  <si>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</si>
  <si>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</si>
  <si>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</si>
  <si>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</si>
  <si>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</si>
  <si>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</si>
  <si>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</si>
  <si>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</si>
  <si>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</si>
  <si>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</si>
  <si>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</si>
  <si>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</si>
  <si>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</si>
  <si>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</si>
  <si>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</si>
  <si>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</si>
  <si>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</si>
  <si>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</si>
  <si>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</si>
  <si>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</si>
  <si>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</si>
  <si>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</si>
  <si>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</si>
  <si>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</si>
  <si>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</si>
  <si>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</si>
  <si>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</si>
  <si>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</si>
  <si>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</si>
  <si>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</si>
  <si>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</si>
  <si>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</si>
  <si>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</si>
  <si>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</si>
  <si>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</si>
  <si>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</si>
  <si>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</si>
  <si>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</si>
  <si>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</si>
  <si>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</si>
  <si>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</si>
  <si>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</si>
  <si>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</si>
  <si>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</si>
  <si>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</si>
  <si>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</si>
  <si>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</si>
  <si>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</si>
  <si>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</si>
  <si>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</si>
  <si>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</si>
  <si>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</si>
  <si>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</si>
  <si>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</si>
  <si>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</si>
  <si>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</si>
  <si>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</si>
  <si>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</si>
  <si>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</si>
  <si>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</si>
  <si>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</si>
  <si>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</si>
  <si>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</si>
  <si>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</si>
  <si>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</si>
  <si>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</si>
  <si>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</si>
  <si>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</si>
  <si>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</si>
  <si>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</si>
  <si>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</si>
  <si>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</si>
  <si>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</si>
  <si>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</si>
  <si>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</si>
  <si>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</si>
  <si>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</si>
  <si>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</si>
  <si>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</si>
  <si>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</si>
  <si>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</si>
  <si>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</si>
  <si>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</si>
  <si>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</si>
  <si>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</si>
  <si>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</si>
  <si>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</si>
  <si>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</si>
  <si>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</si>
  <si>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</si>
  <si>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</si>
  <si>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</si>
  <si>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</si>
  <si>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</si>
  <si>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</si>
  <si>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</si>
  <si>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</si>
  <si>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</si>
  <si>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</si>
  <si>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</si>
  <si>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</si>
  <si>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</si>
  <si>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</si>
  <si>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</si>
  <si>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</si>
  <si>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</si>
  <si>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</si>
  <si>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</si>
  <si>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</si>
  <si>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</si>
  <si>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</si>
  <si>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</si>
  <si>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</si>
  <si>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</si>
  <si>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</si>
  <si>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</si>
  <si>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</si>
  <si>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</si>
  <si>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</si>
  <si>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</si>
  <si>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</si>
  <si>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</si>
  <si>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</si>
  <si>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</si>
  <si>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</si>
  <si>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</si>
  <si>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</si>
  <si>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</si>
  <si>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</si>
  <si>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</si>
  <si>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</si>
  <si>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</si>
  <si>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</si>
  <si>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</si>
  <si>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</si>
  <si>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</si>
  <si>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</si>
  <si>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</si>
  <si>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</si>
  <si>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</si>
  <si>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</si>
  <si>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</si>
  <si>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</si>
  <si>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</si>
  <si>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</si>
  <si>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</si>
  <si>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</si>
  <si>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</si>
  <si>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</si>
  <si>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</si>
  <si>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</si>
  <si>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</si>
  <si>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</si>
  <si>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</si>
  <si>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</si>
  <si>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</si>
  <si>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</si>
  <si>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</si>
  <si>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</si>
  <si>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</si>
  <si>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</si>
  <si>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</si>
  <si>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</si>
  <si>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</si>
  <si>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</si>
  <si>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</si>
  <si>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</si>
  <si>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</si>
  <si>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</si>
  <si>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</si>
  <si>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</si>
  <si>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</si>
  <si>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</si>
  <si>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</si>
  <si>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</si>
  <si>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</si>
  <si>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</si>
  <si>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</si>
  <si>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</si>
  <si>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</si>
  <si>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</si>
  <si>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</si>
  <si>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</si>
  <si>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</si>
  <si>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</si>
  <si>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</si>
  <si>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</si>
  <si>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</si>
  <si>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</si>
  <si>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</si>
  <si>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</si>
  <si>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</si>
  <si>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</si>
  <si>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</si>
  <si>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</si>
  <si>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</si>
  <si>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</si>
  <si>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</si>
  <si>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</si>
  <si>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</si>
  <si>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</si>
  <si>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</si>
  <si>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</si>
  <si>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</si>
  <si>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</si>
  <si>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</si>
  <si>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</si>
  <si>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</si>
  <si>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</si>
  <si>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</si>
  <si>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</si>
  <si>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</si>
  <si>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</si>
  <si>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</si>
  <si>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</si>
  <si>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</si>
  <si>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</si>
  <si>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</si>
  <si>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</si>
  <si>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</si>
  <si>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</si>
  <si>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</si>
  <si>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</si>
  <si>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</si>
  <si>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</si>
  <si>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</si>
  <si>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</si>
  <si>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</si>
  <si>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</si>
  <si>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</si>
  <si>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</si>
  <si>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</si>
  <si>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</si>
  <si>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</si>
  <si>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</si>
  <si>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</si>
  <si>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</si>
  <si>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</si>
  <si>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</si>
  <si>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</si>
  <si>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</si>
  <si>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</si>
  <si>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</si>
  <si>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</si>
  <si>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</si>
  <si>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</si>
  <si>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</si>
  <si>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</si>
  <si>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</si>
  <si>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</si>
  <si>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</si>
  <si>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</si>
  <si>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</si>
  <si>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</si>
  <si>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</si>
  <si>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</si>
  <si>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</si>
  <si>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</si>
  <si>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</si>
  <si>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</si>
  <si>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</si>
  <si>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</si>
  <si>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</si>
  <si>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</si>
  <si>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</si>
  <si>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</si>
  <si>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</si>
  <si>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</si>
  <si>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</si>
  <si>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</si>
  <si>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</si>
  <si>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</si>
  <si>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</si>
  <si>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</si>
  <si>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</si>
  <si>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</si>
  <si>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</si>
  <si>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</si>
  <si>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</si>
  <si>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</si>
  <si>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</si>
  <si>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</si>
  <si>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</si>
  <si>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</si>
  <si>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</si>
  <si>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</si>
  <si>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</si>
  <si>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</si>
  <si>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</si>
  <si>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</si>
  <si>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</si>
  <si>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</si>
  <si>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</si>
  <si>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</si>
  <si>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</si>
  <si>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</si>
  <si>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</si>
  <si>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</si>
  <si>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</si>
  <si>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</si>
  <si>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</si>
  <si>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</si>
  <si>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</si>
  <si>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</si>
  <si>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</si>
  <si>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</si>
  <si>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</si>
  <si>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</si>
  <si>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</si>
  <si>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</si>
  <si>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</si>
  <si>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</si>
  <si>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</si>
  <si>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</si>
  <si>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</si>
  <si>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</si>
  <si>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</si>
  <si>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</si>
  <si>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</si>
  <si>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</si>
  <si>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</si>
  <si>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</si>
  <si>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</si>
  <si>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</si>
  <si>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</si>
  <si>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</si>
  <si>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</si>
  <si>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</si>
  <si>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</si>
  <si>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</si>
  <si>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</si>
  <si>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</si>
  <si>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</si>
  <si>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</si>
  <si>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</si>
  <si>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</si>
  <si>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</si>
  <si>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</si>
  <si>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</si>
  <si>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</si>
  <si>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</si>
  <si>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</si>
  <si>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</si>
  <si>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</si>
  <si>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</si>
  <si>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</si>
  <si>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</si>
  <si>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</si>
  <si>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</si>
  <si>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</si>
  <si>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</si>
  <si>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</si>
  <si>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</si>
  <si>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</si>
  <si>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</si>
  <si>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</si>
  <si>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</si>
  <si>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</si>
  <si>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</si>
  <si>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</si>
  <si>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</si>
  <si>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</si>
  <si>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</si>
  <si>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</si>
  <si>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</si>
  <si>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</si>
  <si>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</si>
  <si>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</si>
  <si>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</si>
  <si>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</si>
  <si>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</si>
  <si>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</si>
  <si>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</si>
  <si>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</si>
  <si>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</si>
  <si>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</si>
  <si>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</si>
  <si>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</si>
  <si>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</si>
  <si>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</si>
  <si>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</si>
  <si>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</si>
  <si>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</si>
  <si>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</si>
  <si>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</si>
  <si>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</si>
  <si>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</si>
  <si>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</si>
  <si>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</si>
  <si>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</si>
  <si>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</si>
  <si>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</si>
  <si>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</si>
  <si>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</si>
  <si>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</si>
  <si>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</si>
  <si>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</si>
  <si>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</si>
  <si>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</si>
  <si>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</si>
  <si>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</si>
  <si>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</si>
  <si>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</si>
  <si>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</si>
  <si>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</si>
  <si>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</si>
  <si>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</si>
  <si>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</si>
  <si>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</si>
  <si>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</si>
  <si>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</si>
  <si>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</si>
  <si>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</si>
  <si>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</si>
  <si>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</si>
  <si>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</si>
  <si>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</si>
  <si>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</si>
  <si>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</si>
  <si>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</si>
  <si>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</si>
  <si>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</si>
  <si>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</si>
  <si>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</si>
  <si>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</si>
  <si>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</si>
  <si>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</si>
  <si>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</si>
  <si>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</si>
  <si>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</si>
  <si>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</si>
  <si>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</si>
  <si>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</si>
  <si>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</si>
  <si>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</si>
  <si>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</si>
  <si>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</si>
  <si>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</si>
  <si>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</si>
  <si>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</si>
  <si>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</si>
  <si>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</si>
  <si>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</si>
  <si>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</si>
  <si>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</si>
  <si>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</si>
  <si>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</si>
  <si>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</si>
  <si>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</si>
  <si>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</si>
  <si>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</si>
  <si>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</si>
  <si>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</si>
  <si>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</si>
  <si>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</si>
  <si>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</si>
  <si>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</si>
  <si>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</si>
  <si>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</si>
  <si>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</si>
  <si>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</si>
  <si>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</si>
  <si>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</si>
  <si>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</si>
  <si>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</si>
  <si>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</si>
  <si>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</si>
  <si>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</si>
  <si>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</si>
  <si>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</si>
  <si>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</si>
  <si>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</si>
  <si>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</si>
  <si>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</si>
  <si>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</si>
  <si>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</si>
  <si>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</si>
  <si>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</si>
  <si>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</si>
  <si>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</si>
  <si>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</si>
  <si>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</si>
  <si>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</si>
  <si>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</si>
  <si>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</si>
  <si>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</si>
  <si>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</si>
  <si>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</si>
  <si>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</si>
  <si>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</si>
  <si>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</si>
  <si>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</si>
  <si>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</si>
  <si>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</si>
  <si>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</si>
  <si>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</si>
  <si>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</si>
  <si>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</si>
  <si>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</si>
  <si>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</si>
  <si>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</si>
  <si>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</si>
  <si>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</si>
  <si>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</si>
  <si>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</si>
  <si>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</si>
  <si>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</si>
  <si>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</si>
  <si>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</si>
  <si>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</si>
  <si>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</si>
  <si>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</si>
  <si>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</si>
  <si>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</si>
  <si>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</si>
  <si>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</si>
  <si>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</si>
  <si>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</si>
  <si>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</si>
  <si>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</si>
  <si>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</si>
  <si>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</si>
  <si>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</si>
  <si>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</si>
  <si>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</si>
  <si>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</si>
  <si>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</si>
  <si>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</si>
  <si>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</si>
  <si>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</si>
  <si>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</si>
  <si>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</si>
  <si>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</si>
  <si>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</si>
  <si>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</si>
  <si>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</si>
  <si>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</si>
  <si>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</si>
  <si>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</si>
  <si>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</si>
  <si>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</si>
  <si>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</si>
  <si>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</si>
  <si>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</si>
  <si>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</si>
  <si>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</si>
  <si>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</si>
  <si>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</si>
  <si>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</si>
  <si>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</si>
  <si>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</si>
  <si>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</si>
  <si>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</si>
  <si>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</si>
  <si>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</si>
  <si>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</si>
  <si>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</si>
  <si>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</si>
  <si>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</si>
  <si>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</si>
  <si>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</si>
  <si>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</si>
  <si>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</si>
  <si>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</si>
  <si>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</si>
  <si>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</si>
  <si>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</si>
  <si>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</si>
  <si>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</si>
  <si>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</si>
  <si>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</si>
  <si>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</si>
  <si>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</si>
  <si>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</si>
  <si>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</si>
  <si>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</si>
  <si>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</si>
  <si>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</si>
  <si>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</si>
  <si>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</si>
  <si>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</si>
  <si>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</si>
  <si>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</si>
  <si>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</si>
  <si>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</si>
  <si>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</si>
  <si>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</si>
  <si>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</si>
  <si>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</si>
  <si>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</si>
  <si>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</si>
  <si>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</si>
  <si>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</si>
  <si>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</si>
  <si>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</si>
  <si>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</si>
  <si>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</si>
  <si>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</si>
  <si>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</si>
  <si>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</si>
  <si>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</si>
  <si>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</si>
  <si>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</si>
  <si>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</si>
  <si>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</si>
  <si>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</si>
  <si>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</si>
  <si>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</si>
  <si>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</si>
  <si>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</si>
  <si>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</si>
  <si>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</si>
  <si>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</si>
  <si>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</si>
  <si>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</si>
  <si>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</si>
  <si>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</si>
  <si>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</si>
  <si>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</si>
  <si>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</si>
  <si>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</si>
  <si>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</si>
  <si>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</si>
  <si>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</si>
  <si>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</si>
  <si>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</si>
  <si>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</si>
  <si>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</si>
  <si>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</si>
  <si>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</si>
  <si>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</si>
  <si>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</si>
  <si>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</si>
  <si>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</si>
  <si>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</si>
  <si>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</si>
  <si>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</si>
  <si>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</si>
  <si>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</si>
  <si>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</si>
  <si>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</si>
  <si>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</si>
  <si>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</si>
  <si>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</si>
  <si>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</si>
  <si>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</si>
  <si>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</si>
  <si>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</si>
  <si>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</si>
  <si>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</si>
  <si>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</si>
  <si>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</si>
  <si>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</si>
  <si>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</si>
  <si>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</si>
  <si>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</si>
  <si>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</si>
  <si>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</si>
  <si>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</si>
  <si>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</si>
  <si>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</si>
  <si>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</si>
  <si>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</si>
  <si>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</si>
  <si>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</si>
  <si>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</si>
  <si>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</si>
  <si>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</si>
  <si>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</si>
  <si>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</si>
  <si>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</si>
  <si>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</si>
  <si>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</si>
  <si>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</si>
  <si>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</si>
  <si>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</si>
  <si>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</si>
  <si>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</si>
  <si>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</si>
  <si>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</si>
  <si>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</si>
  <si>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</si>
  <si>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</si>
  <si>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</si>
  <si>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</si>
  <si>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</si>
  <si>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</si>
  <si>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</si>
  <si>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</si>
  <si>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</si>
  <si>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</si>
  <si>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</si>
  <si>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</si>
  <si>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</si>
  <si>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</si>
  <si>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</si>
  <si>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</si>
  <si>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</si>
  <si>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</si>
  <si>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</si>
  <si>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</si>
  <si>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</si>
  <si>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</si>
  <si>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</si>
  <si>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</si>
  <si>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</si>
  <si>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</si>
  <si>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</si>
  <si>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</si>
  <si>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</si>
  <si>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</si>
  <si>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</si>
  <si>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</si>
  <si>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</si>
  <si>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</si>
  <si>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</si>
  <si>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</si>
  <si>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</si>
  <si>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</si>
  <si>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</si>
  <si>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</si>
  <si>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</si>
  <si>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</si>
  <si>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</si>
  <si>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</si>
  <si>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</si>
  <si>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</si>
  <si>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</si>
  <si>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</si>
  <si>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</si>
  <si>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</si>
  <si>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</si>
  <si>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</si>
  <si>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</si>
  <si>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</si>
  <si>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</si>
  <si>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</si>
  <si>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</si>
  <si>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</si>
  <si>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</si>
  <si>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</si>
  <si>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</si>
  <si>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</si>
  <si>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</si>
  <si>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</si>
  <si>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</si>
  <si>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</si>
  <si>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</si>
  <si>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</si>
  <si>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</si>
  <si>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</si>
  <si>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</si>
  <si>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</si>
  <si>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</si>
  <si>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</si>
  <si>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</si>
  <si>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</si>
  <si>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</si>
  <si>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</si>
  <si>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</si>
  <si>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</si>
  <si>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</si>
  <si>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</si>
  <si>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</si>
  <si>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</si>
  <si>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</si>
  <si>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</si>
  <si>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</si>
  <si>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</si>
  <si>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</si>
  <si>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</si>
  <si>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</si>
  <si>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</si>
  <si>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</si>
  <si>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</si>
  <si>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</si>
  <si>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</si>
  <si>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</si>
  <si>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</si>
  <si>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</si>
  <si>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</si>
  <si>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</si>
  <si>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</si>
  <si>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</si>
  <si>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</si>
  <si>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</si>
  <si>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</si>
  <si>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</si>
  <si>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</si>
  <si>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</si>
  <si>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</si>
  <si>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</si>
  <si>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</si>
  <si>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</si>
  <si>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</si>
  <si>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</si>
  <si>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</si>
  <si>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</si>
  <si>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</si>
  <si>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</si>
  <si>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</si>
  <si>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</si>
  <si>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</si>
  <si>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</si>
  <si>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</si>
  <si>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</si>
  <si>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</si>
  <si>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</si>
  <si>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</si>
  <si>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</si>
  <si>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</si>
  <si>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</si>
  <si>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</si>
  <si>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</si>
  <si>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</si>
  <si>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</si>
  <si>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</si>
  <si>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</si>
  <si>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</si>
  <si>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</si>
  <si>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</si>
  <si>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</si>
  <si>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</si>
  <si>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</si>
  <si>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</si>
  <si>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</si>
  <si>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</si>
  <si>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</si>
  <si>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</si>
  <si>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</si>
  <si>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</si>
  <si>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</si>
  <si>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</si>
  <si>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</si>
  <si>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</si>
  <si>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</si>
  <si>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</si>
  <si>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</si>
  <si>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</si>
  <si>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</si>
  <si>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</si>
  <si>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</si>
  <si>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</si>
  <si>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</si>
  <si>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</si>
  <si>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</si>
  <si>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</si>
  <si>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</si>
  <si>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</si>
  <si>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</si>
  <si>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</si>
  <si>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</si>
  <si>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</si>
  <si>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</si>
  <si>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</si>
  <si>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</si>
  <si>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</si>
  <si>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</si>
  <si>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</si>
  <si>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</si>
  <si>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</si>
  <si>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</si>
  <si>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</si>
  <si>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</si>
  <si>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</si>
  <si>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</si>
  <si>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</si>
  <si>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</si>
  <si>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</si>
  <si>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</si>
  <si>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</si>
  <si>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</si>
  <si>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</si>
  <si>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</si>
  <si>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</si>
  <si>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</si>
  <si>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</si>
  <si>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</si>
  <si>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</si>
  <si>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</si>
  <si>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</si>
  <si>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</si>
  <si>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</si>
  <si>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</si>
  <si>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</si>
  <si>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</si>
  <si>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</si>
  <si>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</si>
  <si>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</si>
  <si>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</si>
  <si>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</si>
  <si>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</si>
  <si>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</si>
  <si>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</si>
  <si>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</si>
  <si>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</si>
  <si>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</si>
  <si>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</si>
  <si>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</si>
  <si>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</si>
  <si>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</si>
  <si>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</si>
  <si>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</si>
  <si>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</si>
  <si>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</si>
  <si>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</si>
  <si>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</si>
  <si>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</si>
  <si>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</si>
  <si>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</si>
  <si>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</si>
  <si>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</si>
  <si>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</si>
  <si>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</si>
  <si>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</si>
  <si>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</si>
  <si>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</si>
  <si>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</si>
  <si>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</si>
  <si>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</si>
  <si>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</si>
  <si>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</si>
  <si>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</si>
  <si>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</si>
  <si>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</si>
  <si>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</si>
  <si>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</si>
  <si>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</si>
  <si>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</si>
  <si>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</si>
  <si>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</si>
  <si>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</si>
  <si>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</si>
  <si>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</si>
  <si>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</si>
  <si>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</si>
  <si>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</si>
  <si>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</si>
  <si>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</si>
  <si>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</si>
  <si>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</si>
  <si>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</si>
  <si>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</si>
  <si>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</si>
  <si>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</si>
  <si>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</si>
  <si>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</si>
  <si>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</si>
  <si>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</si>
  <si>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</si>
  <si>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</si>
  <si>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</si>
  <si>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</si>
  <si>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</si>
  <si>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</si>
  <si>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</si>
  <si>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</si>
  <si>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</si>
  <si>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</si>
  <si>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</si>
  <si>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</si>
  <si>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</si>
  <si>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</si>
  <si>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</si>
  <si>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</si>
  <si>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</si>
  <si>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</si>
  <si>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</si>
  <si>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</si>
  <si>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</si>
  <si>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</si>
  <si>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</si>
  <si>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</si>
  <si>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</si>
  <si>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</si>
  <si>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</si>
  <si>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</si>
  <si>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</si>
  <si>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</si>
  <si>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</si>
  <si>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</si>
  <si>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</si>
  <si>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</si>
  <si>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</si>
  <si>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</si>
  <si>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</si>
  <si>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</si>
  <si>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</si>
  <si>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</si>
  <si>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</si>
  <si>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</si>
  <si>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</si>
  <si>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</si>
  <si>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</si>
  <si>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</si>
  <si>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</si>
  <si>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</si>
  <si>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</si>
  <si>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</si>
  <si>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</si>
  <si>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</si>
  <si>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</si>
  <si>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</si>
  <si>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</si>
  <si>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</si>
  <si>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</si>
  <si>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</si>
  <si>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</si>
  <si>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</si>
  <si>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</si>
  <si>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</si>
  <si>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</si>
  <si>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</si>
  <si>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</si>
  <si>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</si>
  <si>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</si>
  <si>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</si>
  <si>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</si>
  <si>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</si>
  <si>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</si>
  <si>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</si>
  <si>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</si>
  <si>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</si>
  <si>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</si>
  <si>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</si>
  <si>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</si>
  <si>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</si>
  <si>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</si>
  <si>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</si>
  <si>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</si>
  <si>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</si>
  <si>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</si>
  <si>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</si>
  <si>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</si>
  <si>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</si>
  <si>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</si>
  <si>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</si>
  <si>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</si>
  <si>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</si>
  <si>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</si>
  <si>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</si>
  <si>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</si>
  <si>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</si>
  <si>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</si>
  <si>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</si>
  <si>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</si>
  <si>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</si>
  <si>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</si>
  <si>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</si>
  <si>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</si>
  <si>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</si>
  <si>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</si>
  <si>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</si>
  <si>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</si>
  <si>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</si>
  <si>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</si>
  <si>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</si>
  <si>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</si>
  <si>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</si>
  <si>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</si>
  <si>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</si>
  <si>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</si>
  <si>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</si>
  <si>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</si>
  <si>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</si>
  <si>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</si>
  <si>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</si>
  <si>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</si>
  <si>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</si>
  <si>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</si>
  <si>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</si>
  <si>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</si>
  <si>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</si>
  <si>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</si>
  <si>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</si>
  <si>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</si>
  <si>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</si>
  <si>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</si>
  <si>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</si>
  <si>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</si>
  <si>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</si>
  <si>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</si>
  <si>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</si>
  <si>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</si>
  <si>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</si>
  <si>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</si>
  <si>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</si>
  <si>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</si>
  <si>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</si>
  <si>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</si>
  <si>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</si>
  <si>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</si>
  <si>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</si>
  <si>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</si>
  <si>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</si>
  <si>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</si>
  <si>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</si>
  <si>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</si>
  <si>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</si>
  <si>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</si>
  <si>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</si>
  <si>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</si>
  <si>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</si>
  <si>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</si>
  <si>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</si>
  <si>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</si>
  <si>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</si>
  <si>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</si>
  <si>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</si>
  <si>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</si>
  <si>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</si>
  <si>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</si>
  <si>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</si>
  <si>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</si>
  <si>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</si>
  <si>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</si>
  <si>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</si>
  <si>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</si>
  <si>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</si>
  <si>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</si>
  <si>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</si>
  <si>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</si>
  <si>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</si>
  <si>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</si>
  <si>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</si>
  <si>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</si>
  <si>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</si>
  <si>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</si>
  <si>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</si>
  <si>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</si>
  <si>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</si>
  <si>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</si>
  <si>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</si>
  <si>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</si>
  <si>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</si>
  <si>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</si>
  <si>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</si>
  <si>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</si>
  <si>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</si>
  <si>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</si>
  <si>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</si>
  <si>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</si>
  <si>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</si>
  <si>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</si>
  <si>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</si>
  <si>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</si>
  <si>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</si>
  <si>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</si>
  <si>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</si>
  <si>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</si>
  <si>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</si>
  <si>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</si>
  <si>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</si>
  <si>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</si>
  <si>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</si>
  <si>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</si>
  <si>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</si>
  <si>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</si>
  <si>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</si>
  <si>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</si>
  <si>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</si>
  <si>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</si>
  <si>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</si>
  <si>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</si>
  <si>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</si>
  <si>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</si>
  <si>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</si>
  <si>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</si>
  <si>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</si>
  <si>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</si>
  <si>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</si>
  <si>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</si>
  <si>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</si>
  <si>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</si>
  <si>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</si>
  <si>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</si>
  <si>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</si>
  <si>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</si>
  <si>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</si>
  <si>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</si>
  <si>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</si>
  <si>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</si>
  <si>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</si>
  <si>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</si>
  <si>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</si>
  <si>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</si>
  <si>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</si>
  <si>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</si>
  <si>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</si>
  <si>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</si>
  <si>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</si>
  <si>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</si>
  <si>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</si>
  <si>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</si>
  <si>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</si>
  <si>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</si>
  <si>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</si>
  <si>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</si>
  <si>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</si>
  <si>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</si>
  <si>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</si>
  <si>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</si>
  <si>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</si>
  <si>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</si>
  <si>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</si>
  <si>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</si>
  <si>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</si>
  <si>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</si>
  <si>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</si>
  <si>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</si>
  <si>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</si>
  <si>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</si>
  <si>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</si>
  <si>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</si>
  <si>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</si>
  <si>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</si>
  <si>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</si>
  <si>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</si>
  <si>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</si>
  <si>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</si>
  <si>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</si>
  <si>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</si>
  <si>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</si>
  <si>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</si>
  <si>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</si>
  <si>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</si>
  <si>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</si>
  <si>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</si>
  <si>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</si>
  <si>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</si>
  <si>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</si>
  <si>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</si>
  <si>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</si>
  <si>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</si>
  <si>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</si>
  <si>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</si>
  <si>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</si>
  <si>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</si>
  <si>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</si>
  <si>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</si>
  <si>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</si>
  <si>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</si>
  <si>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</si>
  <si>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</si>
  <si>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</si>
  <si>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</si>
  <si>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</si>
  <si>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</si>
  <si>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</si>
  <si>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</si>
  <si>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</si>
  <si>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</si>
  <si>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</si>
  <si>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</si>
  <si>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</si>
  <si>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</si>
  <si>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</si>
  <si>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</si>
  <si>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</si>
  <si>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</si>
  <si>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</si>
  <si>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</si>
  <si>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</si>
  <si>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</si>
  <si>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</si>
  <si>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</si>
  <si>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</si>
  <si>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</si>
  <si>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</si>
  <si>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</si>
  <si>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</si>
  <si>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</si>
  <si>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</si>
  <si>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</si>
  <si>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</si>
  <si>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</si>
  <si>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</si>
  <si>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</si>
  <si>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</si>
  <si>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</si>
  <si>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</si>
  <si>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</si>
  <si>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</si>
  <si>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</si>
  <si>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</si>
  <si>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</si>
  <si>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</si>
  <si>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</si>
  <si>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</si>
  <si>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</si>
  <si>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</si>
  <si>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</si>
  <si>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</si>
  <si>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</si>
  <si>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</si>
  <si>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</si>
  <si>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</si>
  <si>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</si>
  <si>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</si>
  <si>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</si>
  <si>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</si>
  <si>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</si>
  <si>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</si>
  <si>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</si>
  <si>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</si>
  <si>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</si>
  <si>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</si>
  <si>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</si>
  <si>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</si>
  <si>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</si>
  <si>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</si>
  <si>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</si>
  <si>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</si>
  <si>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</si>
  <si>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</si>
  <si>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</si>
  <si>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</si>
  <si>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</si>
  <si>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</si>
  <si>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</si>
  <si>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</si>
  <si>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</si>
  <si>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</si>
  <si>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</si>
  <si>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</si>
  <si>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</si>
  <si>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</si>
  <si>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</si>
  <si>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</si>
  <si>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</si>
  <si>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</si>
  <si>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</si>
  <si>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</si>
  <si>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</si>
  <si>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</si>
  <si>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</si>
  <si>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</si>
  <si>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</si>
  <si>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</si>
  <si>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</si>
  <si>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</si>
  <si>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</si>
  <si>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</si>
  <si>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</si>
  <si>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</si>
  <si>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</si>
  <si>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</si>
  <si>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</si>
  <si>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</si>
  <si>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</si>
  <si>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</si>
  <si>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</si>
  <si>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</si>
  <si>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</si>
  <si>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</si>
  <si>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</si>
  <si>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</si>
  <si>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</si>
  <si>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</si>
  <si>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</si>
  <si>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</si>
  <si>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</si>
  <si>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</si>
  <si>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</si>
  <si>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</si>
  <si>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</si>
  <si>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</si>
  <si>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</si>
  <si>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</si>
  <si>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</si>
  <si>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</si>
  <si>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</si>
  <si>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</si>
  <si>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</si>
  <si>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</si>
  <si>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</si>
  <si>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</si>
  <si>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</si>
  <si>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</si>
  <si>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</si>
  <si>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</si>
  <si>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</si>
  <si>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</si>
  <si>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</si>
  <si>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</si>
  <si>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</si>
  <si>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</si>
  <si>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</si>
  <si>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</si>
  <si>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</si>
  <si>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</si>
  <si>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</si>
  <si>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</si>
  <si>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</si>
  <si>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</si>
  <si>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</si>
  <si>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</si>
  <si>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</si>
  <si>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</si>
  <si>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</si>
  <si>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</si>
  <si>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</si>
  <si>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</si>
  <si>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</si>
  <si>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</si>
  <si>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</si>
  <si>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</si>
  <si>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</si>
  <si>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</si>
  <si>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</si>
  <si>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</si>
  <si>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</si>
  <si>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</si>
  <si>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</si>
  <si>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</si>
  <si>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</si>
  <si>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</si>
  <si>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</si>
  <si>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</si>
  <si>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</si>
  <si>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</si>
  <si>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</si>
  <si>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</si>
  <si>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</si>
  <si>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</si>
  <si>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</si>
  <si>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</si>
  <si>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</si>
  <si>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</si>
  <si>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</si>
  <si>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</si>
  <si>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</si>
  <si>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</si>
  <si>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</si>
  <si>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</si>
  <si>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</si>
  <si>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</si>
  <si>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</si>
  <si>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</si>
  <si>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</si>
  <si>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</si>
  <si>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</si>
  <si>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</si>
  <si>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</si>
  <si>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</si>
  <si>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</si>
  <si>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</si>
  <si>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</si>
  <si>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</si>
  <si>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</si>
  <si>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</si>
  <si>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</si>
  <si>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</si>
  <si>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</si>
  <si>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</si>
  <si>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</si>
  <si>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</si>
  <si>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</si>
  <si>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</si>
  <si>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</si>
  <si>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</si>
  <si>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</si>
  <si>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</si>
  <si>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</si>
  <si>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</si>
  <si>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</si>
  <si>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</si>
  <si>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</si>
  <si>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</si>
  <si>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</si>
  <si>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</si>
  <si>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</si>
  <si>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</si>
  <si>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</si>
  <si>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</si>
  <si>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</si>
  <si>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</si>
  <si>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</si>
  <si>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</si>
  <si>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</si>
  <si>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</si>
  <si>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</si>
  <si>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</si>
  <si>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</si>
  <si>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</si>
  <si>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</si>
  <si>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</si>
  <si>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</si>
  <si>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</si>
  <si>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</si>
  <si>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</si>
  <si>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</si>
  <si>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</si>
  <si>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</si>
  <si>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</si>
  <si>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</si>
  <si>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</si>
  <si>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</si>
  <si>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</si>
  <si>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</si>
  <si>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</si>
  <si>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</si>
  <si>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</si>
  <si>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</si>
  <si>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</si>
  <si>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</si>
  <si>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</si>
  <si>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</si>
  <si>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</si>
  <si>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</si>
  <si>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</si>
  <si>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</si>
  <si>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</si>
  <si>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</si>
  <si>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</si>
  <si>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</si>
  <si>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</si>
  <si>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</si>
  <si>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</si>
  <si>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</si>
  <si>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</si>
  <si>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</si>
  <si>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</si>
  <si>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</si>
  <si>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</si>
  <si>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</si>
  <si>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</si>
  <si>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</si>
  <si>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</si>
  <si>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</si>
  <si>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</si>
  <si>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</si>
  <si>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</si>
  <si>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</si>
  <si>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</si>
  <si>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</si>
  <si>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</si>
  <si>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</si>
  <si>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</si>
  <si>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</si>
  <si>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</si>
  <si>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</si>
  <si>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</si>
  <si>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</si>
  <si>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</si>
  <si>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</si>
  <si>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</si>
  <si>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</si>
  <si>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</si>
  <si>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</si>
  <si>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</si>
  <si>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</si>
  <si>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</si>
  <si>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</si>
  <si>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</si>
  <si>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</si>
  <si>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</si>
  <si>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</si>
  <si>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</si>
  <si>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</si>
  <si>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</si>
  <si>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</si>
  <si>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</si>
  <si>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</si>
  <si>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</si>
  <si>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</si>
  <si>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</si>
  <si>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</si>
  <si>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</si>
  <si>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</si>
  <si>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</si>
  <si>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</si>
  <si>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</si>
  <si>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</si>
  <si>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</si>
  <si>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</si>
  <si>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</si>
  <si>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</si>
  <si>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</si>
  <si>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</si>
  <si>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</si>
  <si>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</si>
  <si>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</si>
  <si>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</si>
  <si>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</si>
  <si>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</si>
  <si>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</si>
  <si>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</si>
  <si>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</si>
  <si>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</si>
  <si>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</si>
  <si>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</si>
  <si>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</si>
  <si>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</si>
  <si>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</si>
  <si>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</si>
  <si>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</si>
  <si>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</si>
  <si>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</si>
  <si>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</si>
  <si>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</si>
  <si>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</si>
  <si>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</si>
  <si>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</si>
  <si>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</si>
  <si>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</si>
  <si>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</si>
  <si>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</si>
  <si>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</si>
  <si>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</si>
  <si>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</si>
  <si>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</si>
  <si>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</si>
  <si>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</si>
  <si>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</si>
  <si>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</si>
  <si>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</si>
  <si>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</si>
  <si>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</si>
  <si>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</si>
  <si>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</si>
  <si>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</si>
  <si>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</si>
  <si>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</si>
  <si>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</si>
  <si>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</si>
  <si>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</si>
  <si>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</si>
  <si>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</si>
  <si>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</si>
  <si>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</si>
  <si>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</si>
  <si>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</si>
  <si>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</si>
  <si>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</si>
  <si>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</si>
  <si>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</si>
  <si>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</si>
  <si>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</si>
  <si>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</si>
  <si>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</si>
  <si>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</si>
  <si>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</si>
  <si>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</si>
  <si>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</si>
  <si>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</si>
  <si>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</si>
  <si>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</si>
  <si>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</si>
  <si>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</si>
  <si>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</si>
  <si>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</si>
  <si>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</si>
  <si>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</si>
  <si>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</si>
  <si>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</si>
  <si>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</si>
  <si>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</si>
  <si>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</si>
  <si>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</si>
  <si>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</si>
  <si>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</si>
  <si>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</si>
  <si>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</si>
  <si>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</si>
  <si>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</si>
  <si>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</si>
  <si>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</si>
  <si>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</si>
  <si>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</si>
  <si>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</si>
  <si>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</si>
  <si>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</si>
  <si>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</si>
  <si>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</si>
  <si>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</si>
  <si>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</si>
  <si>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</si>
  <si>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</si>
  <si>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</si>
  <si>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</si>
  <si>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</si>
  <si>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</si>
  <si>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</si>
  <si>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</si>
  <si>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</si>
  <si>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</si>
  <si>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</si>
  <si>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</si>
  <si>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</si>
  <si>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</si>
  <si>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</si>
  <si>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</si>
  <si>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</si>
  <si>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</si>
  <si>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</si>
  <si>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</si>
  <si>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</si>
  <si>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</si>
  <si>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</si>
  <si>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</si>
  <si>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</si>
  <si>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</si>
  <si>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</si>
  <si>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</si>
  <si>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</si>
  <si>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</si>
  <si>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</si>
  <si>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</si>
  <si>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</si>
  <si>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</si>
  <si>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</si>
  <si>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</si>
  <si>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</si>
  <si>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</si>
  <si>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</si>
  <si>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</si>
  <si>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</si>
  <si>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</si>
  <si>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</si>
  <si>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</si>
  <si>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</si>
  <si>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</si>
  <si>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</si>
  <si>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</si>
  <si>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</si>
  <si>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</si>
  <si>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</si>
  <si>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</si>
  <si>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</si>
  <si>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</si>
  <si>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</si>
  <si>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</si>
  <si>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</si>
  <si>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</si>
  <si>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</si>
  <si>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</si>
  <si>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</si>
  <si>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</si>
  <si>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</si>
  <si>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</si>
  <si>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</si>
  <si>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</si>
  <si>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</si>
  <si>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</si>
  <si>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</si>
  <si>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</si>
  <si>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</si>
  <si>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</si>
  <si>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</si>
  <si>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</si>
  <si>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</si>
  <si>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</si>
  <si>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</si>
  <si>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</si>
  <si>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</si>
  <si>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</si>
  <si>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</si>
  <si>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</si>
  <si>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</si>
  <si>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</si>
  <si>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</si>
  <si>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</si>
  <si>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</si>
  <si>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</si>
  <si>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</si>
  <si>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</si>
  <si>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</si>
  <si>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</si>
  <si>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</si>
  <si>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</si>
  <si>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</si>
  <si>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</si>
  <si>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</si>
  <si>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</si>
  <si>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</si>
  <si>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</si>
  <si>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</si>
  <si>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</si>
  <si>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</si>
  <si>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</si>
  <si>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</si>
  <si>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</si>
  <si>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</si>
  <si>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</si>
  <si>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</si>
  <si>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</si>
  <si>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</si>
  <si>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</si>
  <si>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</si>
  <si>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</si>
  <si>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</si>
  <si>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</si>
  <si>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</si>
  <si>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</si>
  <si>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</si>
  <si>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</si>
  <si>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</si>
  <si>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</si>
  <si>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</si>
  <si>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</si>
  <si>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</si>
  <si>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</si>
  <si>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</si>
  <si>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</si>
  <si>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</si>
  <si>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</si>
  <si>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</si>
  <si>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</si>
  <si>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</si>
  <si>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</si>
  <si>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</si>
  <si>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</si>
  <si>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</si>
  <si>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</si>
  <si>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</si>
  <si>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</si>
  <si>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</si>
  <si>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</si>
  <si>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</si>
  <si>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</si>
  <si>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</si>
  <si>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</si>
  <si>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</si>
  <si>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</si>
  <si>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</si>
  <si>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</si>
  <si>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</si>
  <si>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</si>
  <si>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</si>
  <si>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</si>
  <si>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</si>
  <si>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</si>
  <si>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</si>
  <si>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</si>
  <si>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</si>
  <si>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</si>
  <si>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</si>
  <si>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</si>
  <si>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</si>
  <si>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</si>
  <si>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</si>
  <si>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</si>
  <si>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</si>
  <si>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</si>
  <si>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</si>
  <si>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</si>
  <si>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</si>
  <si>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</si>
  <si>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</si>
  <si>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</si>
  <si>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</si>
  <si>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</si>
  <si>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</si>
  <si>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</si>
  <si>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</si>
  <si>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</si>
  <si>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</si>
  <si>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</si>
  <si>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</si>
  <si>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</si>
  <si>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</si>
  <si>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</si>
  <si>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</si>
  <si>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</si>
  <si>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</si>
  <si>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</si>
  <si>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</si>
  <si>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</si>
  <si>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</si>
  <si>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</si>
  <si>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</si>
  <si>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</si>
  <si>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</si>
  <si>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</si>
  <si>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</si>
  <si>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</si>
  <si>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</si>
  <si>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</si>
  <si>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</si>
  <si>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</si>
  <si>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</si>
  <si>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</si>
  <si>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</si>
  <si>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</si>
  <si>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</si>
  <si>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</si>
  <si>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</si>
  <si>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</si>
  <si>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</si>
  <si>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</si>
  <si>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</si>
  <si>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</si>
  <si>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</si>
  <si>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</si>
  <si>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</si>
  <si>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</si>
  <si>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</si>
  <si>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</si>
  <si>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</si>
  <si>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</si>
  <si>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</si>
  <si>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</si>
  <si>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</si>
  <si>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</si>
  <si>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</si>
  <si>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</si>
  <si>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</si>
  <si>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</si>
  <si>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</si>
  <si>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</si>
  <si>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</si>
  <si>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</si>
  <si>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</si>
  <si>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</si>
  <si>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</si>
  <si>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</si>
  <si>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</si>
  <si>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</si>
  <si>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</si>
  <si>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</si>
  <si>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</si>
  <si>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</si>
  <si>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</si>
  <si>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</si>
  <si>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</si>
  <si>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</si>
  <si>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</si>
  <si>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</si>
  <si>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</si>
  <si>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</si>
  <si>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</si>
  <si>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</si>
  <si>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</si>
  <si>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</si>
  <si>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</si>
  <si>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</si>
  <si>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</si>
  <si>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</si>
  <si>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</si>
  <si>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</si>
  <si>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</si>
  <si>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</si>
  <si>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</si>
  <si>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</si>
  <si>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</si>
  <si>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</si>
  <si>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</si>
  <si>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</si>
  <si>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</si>
  <si>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</si>
  <si>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</si>
  <si>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</si>
  <si>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</si>
  <si>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</si>
  <si>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</si>
  <si>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</si>
  <si>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</si>
  <si>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</si>
  <si>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</si>
  <si>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</si>
  <si>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</si>
  <si>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</si>
  <si>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</si>
  <si>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</si>
  <si>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</si>
  <si>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</si>
  <si>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</si>
  <si>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</si>
  <si>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</si>
  <si>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</si>
  <si>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</si>
  <si>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</si>
  <si>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</si>
  <si>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</si>
  <si>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</si>
  <si>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</si>
  <si>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</si>
  <si>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</si>
  <si>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</si>
  <si>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</si>
  <si>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</si>
  <si>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</si>
  <si>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</si>
  <si>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</si>
  <si>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</si>
  <si>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</si>
  <si>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</si>
  <si>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</si>
  <si>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</si>
  <si>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</si>
  <si>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</si>
  <si>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</si>
  <si>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</si>
  <si>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</si>
  <si>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</si>
  <si>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</si>
  <si>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</si>
  <si>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</si>
  <si>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</si>
  <si>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</si>
  <si>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</si>
  <si>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</si>
  <si>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</si>
  <si>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</si>
  <si>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</si>
  <si>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</si>
  <si>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</si>
  <si>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</si>
  <si>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</si>
  <si>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</si>
  <si>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</si>
  <si>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</si>
  <si>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</si>
  <si>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</si>
  <si>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</si>
  <si>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</si>
  <si>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</si>
  <si>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</si>
  <si>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</si>
  <si>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</si>
  <si>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</si>
  <si>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</si>
  <si>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</si>
  <si>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</si>
  <si>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</si>
  <si>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</si>
  <si>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</si>
  <si>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</si>
  <si>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</si>
  <si>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</si>
  <si>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</si>
  <si>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</si>
  <si>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</si>
  <si>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</si>
  <si>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</si>
  <si>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</si>
  <si>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</si>
  <si>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</si>
  <si>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</si>
  <si>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</si>
  <si>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</si>
  <si>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</si>
  <si>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</si>
  <si>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</si>
  <si>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</si>
  <si>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</si>
  <si>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</si>
  <si>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</si>
  <si>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</si>
  <si>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</si>
  <si>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</si>
  <si>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</si>
  <si>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</si>
  <si>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</si>
  <si>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</si>
  <si>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</si>
  <si>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</si>
  <si>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</si>
  <si>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</si>
  <si>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</si>
  <si>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</si>
  <si>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</si>
  <si>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</si>
  <si>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</si>
  <si>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</si>
  <si>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</si>
  <si>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</si>
  <si>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</si>
  <si>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</si>
  <si>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</si>
  <si>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</si>
  <si>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</si>
  <si>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</si>
  <si>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</si>
  <si>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</si>
  <si>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</si>
  <si>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</si>
  <si>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</si>
  <si>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</si>
  <si>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</si>
  <si>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</si>
  <si>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</si>
  <si>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</si>
  <si>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</si>
  <si>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</si>
  <si>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</si>
  <si>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</si>
  <si>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</si>
  <si>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</si>
  <si>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</si>
  <si>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</si>
  <si>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</si>
  <si>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</si>
  <si>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</si>
  <si>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</si>
  <si>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</si>
  <si>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</si>
  <si>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</si>
  <si>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</si>
  <si>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</si>
  <si>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</si>
  <si>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</si>
  <si>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</si>
  <si>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</si>
  <si>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</si>
  <si>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</si>
  <si>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</si>
  <si>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</si>
  <si>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</si>
  <si>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</si>
  <si>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</si>
  <si>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</si>
  <si>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</si>
  <si>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</si>
  <si>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</si>
  <si>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</si>
  <si>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</si>
  <si>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</si>
  <si>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</si>
  <si>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</si>
  <si>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</si>
  <si>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</si>
  <si>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</si>
  <si>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</si>
  <si>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</si>
  <si>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</si>
  <si>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</si>
  <si>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</si>
  <si>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</si>
  <si>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</si>
  <si>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</si>
  <si>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</si>
  <si>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</si>
  <si>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</si>
  <si>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</si>
  <si>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</si>
  <si>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</si>
  <si>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</si>
  <si>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</si>
  <si>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</si>
  <si>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</si>
  <si>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</si>
  <si>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</si>
  <si>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</si>
  <si>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</si>
  <si>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</si>
  <si>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</si>
  <si>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</si>
  <si>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</si>
  <si>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</si>
  <si>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</si>
  <si>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</si>
  <si>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</si>
  <si>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</si>
  <si>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</si>
  <si>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</si>
  <si>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</si>
  <si>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</si>
  <si>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</si>
  <si>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</si>
  <si>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</si>
  <si>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</si>
  <si>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</si>
  <si>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</si>
  <si>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</si>
  <si>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</si>
  <si>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</si>
  <si>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</si>
  <si>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</si>
  <si>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</si>
  <si>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</si>
  <si>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</si>
  <si>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</si>
  <si>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</si>
  <si>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</si>
  <si>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</si>
  <si>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</si>
  <si>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</si>
  <si>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</si>
  <si>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</si>
  <si>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</si>
  <si>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</si>
  <si>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</si>
  <si>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</si>
  <si>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</si>
  <si>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</si>
  <si>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</si>
  <si>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</si>
  <si>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</si>
  <si>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</si>
  <si>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</si>
  <si>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</si>
  <si>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</si>
  <si>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</si>
  <si>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</si>
  <si>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</si>
  <si>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</si>
  <si>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</si>
  <si>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</si>
  <si>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</si>
  <si>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</si>
  <si>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</si>
  <si>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</si>
  <si>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</si>
  <si>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</si>
  <si>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</si>
  <si>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</si>
  <si>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</si>
  <si>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</si>
  <si>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</si>
  <si>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</si>
  <si>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</si>
  <si>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</si>
  <si>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</si>
  <si>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</si>
  <si>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</si>
  <si>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</si>
  <si>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</si>
  <si>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</si>
  <si>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</si>
  <si>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</si>
  <si>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</si>
  <si>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</si>
  <si>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</si>
  <si>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</si>
  <si>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</si>
  <si>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</si>
  <si>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</si>
  <si>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</si>
  <si>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</si>
  <si>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</si>
  <si>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</si>
  <si>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</si>
  <si>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</si>
  <si>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</si>
  <si>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</si>
  <si>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</si>
  <si>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</si>
  <si>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</si>
  <si>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</si>
  <si>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</si>
  <si>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</si>
  <si>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</si>
  <si>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</si>
  <si>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</si>
  <si>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</si>
  <si>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</si>
  <si>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</si>
  <si>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</si>
  <si>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</si>
  <si>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</si>
  <si>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</si>
  <si>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</si>
  <si>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</si>
  <si>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</si>
  <si>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</si>
  <si>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</si>
  <si>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</si>
  <si>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</si>
  <si>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</si>
  <si>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</si>
  <si>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</si>
  <si>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</si>
  <si>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</si>
  <si>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</si>
  <si>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</si>
  <si>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</si>
  <si>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</si>
  <si>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</si>
  <si>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</si>
  <si>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</si>
  <si>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</si>
  <si>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</si>
  <si>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</si>
  <si>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</si>
  <si>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</si>
  <si>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</si>
  <si>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</si>
  <si>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</si>
  <si>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</si>
  <si>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</si>
  <si>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</si>
  <si>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</si>
  <si>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</si>
  <si>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</si>
  <si>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</si>
  <si>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</si>
  <si>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</si>
  <si>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</si>
  <si>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</si>
  <si>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</si>
  <si>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</si>
  <si>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</si>
  <si>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</si>
  <si>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</si>
  <si>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</si>
  <si>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</si>
  <si>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</si>
  <si>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</si>
  <si>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</si>
  <si>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</si>
  <si>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</si>
  <si>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</si>
  <si>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</si>
  <si>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</si>
  <si>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</si>
  <si>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</si>
  <si>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</si>
  <si>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</si>
  <si>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</si>
  <si>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</si>
  <si>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</si>
  <si>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</si>
  <si>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</si>
  <si>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</si>
  <si>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</si>
  <si>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</si>
  <si>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</si>
  <si>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</si>
  <si>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</si>
  <si>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</si>
  <si>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</si>
  <si>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</si>
  <si>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</si>
  <si>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</si>
  <si>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</si>
  <si>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</si>
  <si>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</si>
  <si>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</si>
  <si>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</si>
  <si>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</si>
  <si>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</si>
  <si>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</si>
  <si>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</si>
  <si>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</si>
  <si>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</si>
  <si>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</si>
  <si>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</si>
  <si>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</si>
  <si>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</si>
  <si>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</si>
  <si>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</si>
  <si>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</si>
  <si>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</si>
  <si>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</si>
  <si>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</si>
  <si>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</si>
  <si>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</si>
  <si>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</si>
  <si>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</si>
  <si>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</si>
  <si>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</si>
  <si>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</si>
  <si>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</si>
  <si>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</si>
  <si>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</si>
  <si>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</si>
  <si>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</si>
  <si>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</si>
  <si>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</si>
  <si>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</si>
  <si>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</si>
  <si>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</si>
  <si>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</si>
  <si>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</si>
  <si>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</si>
  <si>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</si>
  <si>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</si>
  <si>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</si>
  <si>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</si>
  <si>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</si>
  <si>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</si>
  <si>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</si>
  <si>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</si>
  <si>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</si>
  <si>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</si>
  <si>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</si>
  <si>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</si>
  <si>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</si>
  <si>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</si>
  <si>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</si>
  <si>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</si>
  <si>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</si>
  <si>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</si>
  <si>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</si>
  <si>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</si>
  <si>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</si>
  <si>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</si>
  <si>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</si>
  <si>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</si>
  <si>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</si>
  <si>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</si>
  <si>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</si>
  <si>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</si>
  <si>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</si>
  <si>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</si>
  <si>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</si>
  <si>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</si>
  <si>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</si>
  <si>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</si>
  <si>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</si>
  <si>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</si>
  <si>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</si>
  <si>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</si>
  <si>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</si>
  <si>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</si>
  <si>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</si>
  <si>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</si>
  <si>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</si>
  <si>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</si>
  <si>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</si>
  <si>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</si>
  <si>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</si>
  <si>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</si>
  <si>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</si>
  <si>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</si>
  <si>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</si>
  <si>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</si>
  <si>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</si>
  <si>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</si>
  <si>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</si>
  <si>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</si>
  <si>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</si>
  <si>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</si>
  <si>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</si>
  <si>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</si>
  <si>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</si>
  <si>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</si>
  <si>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</si>
  <si>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</si>
  <si>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</si>
  <si>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</si>
  <si>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</si>
  <si>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</si>
  <si>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</si>
  <si>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</si>
  <si>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</si>
  <si>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</si>
  <si>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</si>
  <si>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</si>
  <si>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</si>
  <si>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</si>
  <si>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</si>
  <si>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</si>
  <si>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</si>
  <si>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</si>
  <si>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</si>
  <si>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</si>
  <si>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</si>
  <si>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</si>
  <si>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</si>
  <si>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</si>
  <si>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</si>
  <si>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</si>
  <si>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</si>
  <si>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</si>
  <si>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</si>
  <si>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</si>
  <si>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</si>
  <si>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</si>
  <si>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</si>
  <si>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</si>
  <si>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</si>
  <si>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</si>
  <si>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</si>
  <si>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</si>
  <si>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</si>
  <si>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</si>
  <si>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</si>
  <si>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</si>
  <si>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</si>
  <si>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</si>
  <si>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</si>
  <si>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</si>
  <si>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</si>
  <si>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</si>
  <si>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</si>
  <si>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</si>
  <si>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</si>
  <si>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</si>
  <si>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</si>
  <si>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</si>
  <si>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</si>
  <si>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</si>
  <si>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</si>
  <si>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</si>
  <si>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</si>
  <si>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</si>
  <si>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</si>
  <si>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</si>
  <si>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</si>
  <si>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</si>
  <si>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</si>
  <si>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</si>
  <si>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</si>
  <si>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</si>
  <si>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</si>
  <si>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</si>
  <si>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</si>
  <si>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</si>
  <si>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</si>
  <si>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</si>
  <si>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</si>
  <si>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</si>
  <si>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</si>
  <si>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</si>
  <si>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</si>
  <si>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</si>
  <si>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</si>
  <si>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</si>
  <si>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</si>
  <si>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</si>
  <si>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</si>
  <si>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</si>
  <si>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</si>
  <si>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</si>
  <si>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</si>
  <si>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</si>
  <si>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</si>
  <si>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</si>
  <si>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</si>
  <si>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</si>
  <si>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</si>
  <si>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</si>
  <si>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</si>
  <si>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</si>
  <si>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</si>
  <si>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</si>
  <si>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</si>
  <si>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</si>
  <si>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</si>
  <si>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</si>
  <si>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</si>
  <si>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</si>
  <si>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</si>
  <si>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</si>
  <si>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</si>
  <si>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</si>
  <si>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</si>
  <si>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</si>
  <si>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</si>
  <si>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</si>
  <si>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</si>
  <si>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</si>
  <si>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</si>
  <si>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</si>
  <si>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</si>
  <si>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</si>
  <si>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</si>
  <si>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</si>
  <si>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</si>
  <si>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</si>
  <si>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</si>
  <si>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</si>
  <si>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</si>
  <si>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</si>
  <si>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</si>
  <si>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</si>
  <si>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</si>
  <si>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</si>
  <si>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</si>
  <si>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</si>
  <si>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</si>
  <si>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</si>
  <si>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</si>
  <si>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</si>
  <si>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</si>
  <si>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</si>
  <si>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</si>
  <si>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</si>
  <si>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</si>
  <si>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</si>
  <si>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</si>
  <si>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</si>
  <si>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</si>
  <si>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</si>
  <si>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</si>
  <si>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</si>
  <si>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</si>
  <si>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</si>
  <si>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</si>
  <si>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</si>
  <si>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</si>
  <si>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</si>
  <si>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</si>
  <si>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</si>
  <si>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</si>
  <si>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</si>
  <si>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</si>
  <si>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</si>
  <si>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</si>
  <si>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</si>
  <si>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</si>
  <si>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</si>
  <si>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</si>
  <si>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</si>
  <si>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</si>
  <si>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</si>
  <si>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</si>
  <si>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</si>
  <si>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</si>
  <si>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</si>
  <si>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</si>
  <si>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</si>
  <si>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</si>
  <si>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</si>
  <si>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</si>
  <si>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</si>
  <si>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</si>
  <si>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</si>
  <si>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</si>
  <si>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</si>
  <si>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</si>
  <si>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</si>
  <si>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</si>
  <si>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</si>
  <si>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</si>
  <si>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</si>
  <si>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</si>
  <si>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</si>
  <si>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</si>
  <si>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</si>
  <si>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</si>
  <si>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</si>
  <si>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</si>
  <si>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</si>
  <si>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</si>
  <si>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</si>
  <si>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</si>
  <si>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</si>
  <si>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</si>
  <si>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</si>
  <si>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</si>
  <si>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</si>
  <si>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</si>
  <si>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</si>
  <si>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</si>
  <si>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</si>
  <si>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</si>
  <si>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</si>
  <si>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</si>
  <si>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</si>
  <si>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</si>
  <si>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</si>
  <si>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</si>
  <si>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</si>
  <si>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</si>
  <si>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</si>
  <si>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</si>
  <si>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</si>
  <si>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</si>
  <si>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</si>
  <si>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</si>
  <si>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</si>
  <si>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</si>
  <si>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</si>
  <si>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</si>
  <si>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</si>
  <si>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</si>
  <si>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</si>
  <si>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</si>
  <si>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</si>
  <si>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</si>
  <si>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</si>
  <si>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</si>
  <si>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</si>
  <si>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</si>
  <si>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</si>
  <si>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</si>
  <si>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</si>
  <si>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</si>
  <si>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</si>
  <si>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</si>
  <si>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</si>
  <si>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</si>
  <si>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</si>
  <si>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</si>
  <si>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</si>
  <si>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</si>
  <si>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</si>
  <si>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</si>
  <si>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</si>
  <si>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</si>
  <si>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</si>
  <si>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</si>
  <si>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</si>
  <si>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</si>
  <si>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</si>
  <si>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</si>
  <si>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</si>
  <si>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</si>
  <si>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</si>
  <si>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</si>
  <si>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</si>
  <si>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</si>
  <si>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</si>
  <si>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</si>
  <si>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</si>
  <si>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</si>
  <si>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</si>
  <si>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</si>
  <si>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</si>
  <si>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</si>
  <si>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</si>
  <si>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</si>
  <si>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</si>
  <si>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</si>
  <si>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</si>
  <si>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</si>
  <si>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</si>
  <si>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</si>
  <si>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</si>
  <si>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</si>
  <si>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</si>
  <si>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</si>
  <si>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</si>
  <si>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</si>
  <si>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</si>
  <si>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</si>
  <si>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</si>
  <si>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</si>
  <si>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</si>
  <si>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</si>
  <si>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</si>
  <si>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</si>
  <si>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</si>
  <si>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</si>
  <si>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</si>
  <si>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</si>
  <si>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</si>
  <si>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</si>
  <si>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</si>
  <si>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</si>
  <si>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</si>
  <si>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</si>
  <si>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</si>
  <si>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</si>
  <si>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</si>
  <si>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</si>
  <si>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</si>
  <si>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</si>
  <si>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</si>
  <si>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</si>
  <si>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</si>
  <si>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</si>
  <si>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</si>
  <si>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</si>
  <si>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</si>
  <si>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</si>
  <si>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</si>
  <si>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</si>
  <si>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</si>
  <si>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</si>
  <si>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</si>
  <si>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</si>
  <si>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</si>
  <si>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</si>
  <si>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</si>
  <si>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</si>
  <si>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</si>
  <si>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</si>
  <si>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</si>
  <si>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</si>
  <si>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</si>
  <si>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</si>
  <si>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</si>
  <si>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</si>
  <si>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</si>
  <si>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</si>
  <si>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</si>
  <si>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</si>
  <si>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</si>
  <si>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</si>
  <si>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</si>
  <si>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</si>
  <si>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</si>
  <si>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</si>
  <si>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</si>
  <si>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</si>
  <si>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</si>
  <si>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</si>
  <si>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</si>
  <si>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</si>
  <si>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</si>
  <si>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</si>
  <si>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</si>
  <si>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</si>
  <si>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</si>
  <si>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</si>
  <si>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</si>
  <si>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</si>
  <si>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</si>
  <si>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</si>
  <si>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</si>
  <si>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</si>
  <si>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</si>
  <si>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</si>
  <si>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</si>
  <si>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</si>
  <si>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</si>
  <si>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</si>
  <si>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</si>
  <si>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</si>
  <si>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</si>
  <si>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</si>
  <si>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</si>
  <si>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</si>
  <si>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</si>
  <si>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</si>
  <si>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</si>
  <si>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</si>
  <si>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</si>
  <si>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</si>
  <si>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</si>
  <si>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</si>
  <si>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</si>
  <si>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</si>
  <si>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</si>
  <si>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</si>
  <si>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</si>
  <si>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</si>
  <si>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</si>
  <si>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</si>
  <si>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</si>
  <si>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</si>
  <si>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</si>
  <si>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</si>
  <si>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</si>
  <si>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</si>
  <si>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</si>
  <si>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</si>
  <si>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</si>
  <si>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</si>
  <si>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</si>
  <si>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</si>
  <si>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</si>
  <si>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</si>
  <si>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</si>
  <si>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</si>
  <si>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</si>
  <si>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</si>
  <si>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</si>
  <si>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</si>
  <si>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</si>
  <si>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</si>
  <si>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</si>
  <si>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</si>
  <si>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</si>
  <si>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</si>
  <si>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</si>
  <si>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</si>
  <si>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</si>
  <si>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</si>
  <si>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</si>
  <si>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</si>
  <si>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</si>
  <si>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</si>
  <si>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</si>
  <si>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</si>
  <si>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</si>
  <si>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</si>
  <si>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</si>
  <si>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</si>
  <si>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</si>
  <si>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</si>
  <si>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</si>
  <si>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</si>
  <si>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</si>
  <si>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</si>
  <si>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</si>
  <si>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</si>
  <si>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</si>
  <si>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</si>
  <si>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</si>
  <si>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</si>
  <si>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</si>
  <si>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</si>
  <si>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</si>
  <si>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</si>
  <si>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</si>
  <si>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</si>
  <si>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</si>
  <si>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</si>
  <si>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</si>
  <si>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</si>
  <si>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</si>
  <si>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</si>
  <si>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</si>
  <si>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</si>
  <si>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</si>
  <si>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</si>
  <si>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</si>
  <si>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</si>
  <si>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</si>
  <si>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</si>
  <si>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</si>
  <si>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</si>
  <si>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</si>
  <si>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</si>
  <si>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</si>
  <si>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</si>
  <si>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</si>
  <si>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</si>
  <si>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</si>
  <si>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</si>
  <si>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</si>
  <si>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</si>
  <si>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</si>
  <si>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</si>
  <si>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</si>
  <si>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</si>
  <si>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</si>
  <si>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</si>
  <si>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</si>
  <si>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</si>
  <si>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</si>
  <si>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</si>
  <si>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</si>
  <si>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</si>
  <si>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</si>
  <si>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</si>
  <si>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</si>
  <si>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</si>
  <si>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</si>
  <si>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</si>
  <si>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</si>
  <si>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</si>
  <si>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</si>
  <si>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</si>
  <si>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</si>
  <si>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</si>
  <si>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</si>
  <si>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</si>
  <si>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</si>
  <si>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</si>
  <si>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</si>
  <si>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</si>
  <si>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</si>
  <si>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</si>
  <si>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</si>
  <si>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</si>
  <si>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</si>
  <si>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</si>
  <si>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</si>
  <si>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</si>
  <si>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</si>
  <si>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</si>
  <si>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</si>
  <si>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</si>
  <si>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</si>
  <si>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</si>
  <si>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</si>
  <si>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</si>
  <si>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</si>
  <si>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</si>
  <si>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</si>
  <si>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</si>
  <si>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</si>
  <si>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</si>
  <si>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</si>
  <si>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</si>
  <si>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</si>
  <si>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</si>
  <si>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</si>
  <si>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</si>
  <si>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</si>
  <si>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</si>
  <si>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</si>
  <si>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</si>
  <si>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</si>
  <si>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</si>
  <si>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</si>
  <si>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</si>
  <si>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</si>
  <si>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</si>
  <si>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</si>
  <si>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</si>
  <si>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</si>
  <si>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</si>
  <si>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</si>
  <si>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</si>
  <si>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</si>
  <si>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</si>
  <si>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</si>
  <si>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</si>
  <si>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</si>
  <si>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</si>
  <si>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</si>
  <si>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</si>
  <si>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</si>
  <si>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</si>
  <si>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</si>
  <si>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</si>
  <si>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</si>
  <si>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</si>
  <si>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</si>
  <si>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</si>
  <si>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</si>
  <si>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</si>
  <si>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</si>
  <si>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</si>
  <si>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</si>
  <si>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</si>
  <si>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</si>
  <si>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</si>
  <si>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</si>
  <si>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</si>
  <si>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</si>
  <si>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</si>
  <si>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</si>
  <si>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</si>
  <si>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</si>
  <si>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</si>
  <si>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</si>
  <si>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</si>
  <si>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</si>
  <si>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</si>
  <si>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</si>
  <si>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</si>
  <si>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</si>
  <si>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</si>
  <si>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</si>
  <si>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</si>
  <si>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</si>
  <si>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</si>
  <si>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</si>
  <si>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</si>
  <si>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</si>
  <si>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</si>
  <si>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</si>
  <si>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</si>
  <si>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</si>
  <si>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</si>
  <si>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</si>
  <si>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</si>
  <si>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</si>
  <si>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</si>
  <si>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</si>
  <si>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</si>
  <si>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</si>
  <si>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</si>
  <si>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</si>
  <si>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</si>
  <si>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</si>
  <si>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</si>
  <si>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</si>
  <si>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</si>
  <si>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</si>
  <si>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</si>
  <si>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</si>
  <si>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</si>
  <si>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</si>
  <si>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</si>
  <si>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</si>
  <si>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</si>
  <si>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</si>
  <si>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</si>
  <si>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</si>
  <si>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</si>
  <si>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</si>
  <si>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</si>
  <si>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</si>
  <si>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</si>
  <si>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</si>
  <si>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</si>
  <si>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</si>
  <si>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</si>
  <si>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</si>
  <si>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</si>
  <si>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</si>
  <si>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</si>
  <si>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</si>
  <si>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</si>
  <si>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</si>
  <si>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</si>
  <si>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</si>
  <si>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</si>
  <si>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</si>
  <si>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</si>
  <si>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</si>
  <si>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</si>
  <si>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</si>
  <si>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</si>
  <si>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</si>
  <si>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</si>
  <si>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</si>
  <si>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</si>
  <si>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</si>
  <si>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</si>
  <si>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</si>
  <si>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</si>
  <si>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</si>
  <si>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</si>
  <si>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</si>
  <si>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</si>
  <si>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</si>
  <si>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</si>
  <si>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</si>
  <si>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</si>
  <si>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</si>
  <si>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</si>
  <si>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</si>
  <si>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</si>
  <si>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</si>
  <si>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</si>
  <si>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</si>
  <si>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</si>
  <si>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</si>
  <si>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</si>
  <si>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</si>
  <si>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</si>
  <si>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</si>
  <si>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</si>
  <si>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</si>
  <si>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</si>
  <si>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</si>
  <si>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</si>
  <si>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</si>
  <si>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</si>
  <si>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</si>
  <si>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</si>
  <si>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</si>
  <si>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</si>
  <si>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</si>
  <si>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</si>
  <si>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</si>
  <si>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</si>
  <si>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</si>
  <si>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</si>
  <si>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</si>
  <si>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</si>
  <si>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</si>
  <si>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</si>
  <si>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</si>
  <si>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</si>
  <si>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</si>
  <si>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</si>
  <si>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</si>
  <si>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</si>
  <si>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</si>
  <si>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</si>
  <si>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</si>
  <si>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</si>
  <si>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</si>
  <si>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</si>
  <si>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</si>
  <si>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</si>
  <si>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</si>
  <si>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</si>
  <si>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</si>
  <si>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</si>
  <si>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</si>
  <si>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</si>
  <si>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</si>
  <si>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</si>
  <si>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</si>
  <si>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</si>
  <si>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</si>
  <si>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</si>
  <si>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</si>
  <si>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</si>
  <si>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</si>
  <si>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</si>
  <si>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</si>
  <si>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</si>
  <si>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</si>
  <si>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</si>
  <si>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</si>
  <si>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</si>
  <si>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</si>
  <si>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</si>
  <si>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</si>
  <si>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</si>
  <si>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</si>
  <si>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</si>
  <si>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</si>
  <si>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</si>
  <si>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</si>
  <si>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</si>
  <si>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</si>
  <si>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</si>
  <si>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</si>
  <si>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</si>
  <si>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</si>
  <si>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</si>
  <si>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</si>
  <si>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</si>
  <si>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</si>
  <si>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</si>
  <si>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</si>
  <si>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</si>
  <si>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</si>
  <si>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</si>
  <si>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</si>
  <si>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</si>
  <si>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</si>
  <si>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</si>
  <si>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</si>
  <si>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</si>
  <si>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</si>
  <si>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</si>
  <si>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</si>
  <si>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</si>
  <si>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</si>
  <si>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</si>
  <si>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</si>
  <si>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</si>
  <si>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</si>
  <si>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</si>
  <si>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</si>
  <si>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</si>
  <si>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</si>
  <si>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</si>
  <si>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</si>
  <si>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</si>
  <si>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</si>
  <si>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</si>
  <si>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</si>
  <si>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</si>
  <si>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</si>
  <si>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</si>
  <si>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</si>
  <si>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</si>
  <si>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</si>
  <si>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</si>
  <si>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</si>
  <si>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</si>
  <si>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</si>
  <si>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</si>
  <si>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</si>
  <si>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</si>
  <si>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</si>
  <si>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</si>
  <si>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</si>
  <si>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</si>
  <si>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</si>
  <si>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</si>
  <si>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</si>
  <si>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</si>
  <si>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</si>
  <si>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</si>
  <si>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</si>
  <si>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</si>
  <si>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</si>
  <si>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</si>
  <si>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</si>
  <si>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</si>
  <si>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</si>
  <si>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</si>
  <si>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</si>
  <si>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</si>
  <si>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</si>
  <si>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</si>
  <si>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</si>
  <si>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</si>
  <si>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</si>
  <si>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</si>
  <si>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</si>
  <si>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</si>
  <si>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</si>
  <si>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</si>
  <si>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</si>
  <si>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</si>
  <si>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</si>
  <si>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</si>
  <si>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</si>
  <si>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</si>
  <si>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</si>
  <si>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</si>
  <si>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</si>
  <si>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</si>
  <si>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</si>
  <si>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</si>
  <si>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</si>
  <si>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</si>
  <si>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</si>
  <si>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</si>
  <si>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</si>
  <si>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</si>
  <si>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</si>
  <si>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</si>
  <si>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</si>
  <si>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</si>
  <si>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</si>
  <si>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</si>
  <si>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</si>
  <si>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</si>
  <si>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</si>
  <si>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</si>
  <si>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</si>
  <si>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</si>
  <si>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</si>
  <si>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</si>
  <si>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</si>
  <si>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</si>
  <si>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</si>
  <si>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</si>
  <si>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</si>
  <si>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</si>
  <si>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</si>
  <si>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</si>
  <si>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</si>
  <si>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</si>
  <si>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</si>
  <si>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</si>
  <si>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</si>
  <si>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</si>
  <si>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</si>
  <si>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</si>
  <si>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</si>
  <si>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</si>
  <si>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</si>
  <si>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</si>
  <si>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</si>
  <si>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</si>
  <si>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</si>
  <si>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</si>
  <si>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</si>
  <si>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</si>
  <si>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</si>
  <si>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</si>
  <si>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</si>
  <si>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</si>
  <si>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</si>
  <si>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</si>
  <si>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</si>
  <si>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</si>
  <si>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</si>
  <si>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</si>
  <si>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</si>
  <si>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</si>
  <si>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</si>
  <si>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</si>
  <si>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</si>
  <si>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</si>
  <si>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</si>
  <si>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</si>
  <si>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</si>
  <si>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</si>
  <si>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</si>
  <si>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</si>
  <si>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</si>
  <si>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</si>
  <si>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</si>
  <si>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</si>
  <si>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</si>
  <si>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</si>
  <si>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</si>
  <si>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</si>
  <si>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</si>
  <si>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</si>
  <si>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</si>
  <si>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</si>
  <si>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</si>
  <si>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</si>
  <si>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</si>
  <si>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</si>
  <si>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</si>
  <si>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</si>
  <si>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</si>
  <si>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</si>
  <si>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</si>
  <si>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</si>
  <si>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</si>
  <si>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</si>
  <si>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</si>
  <si>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</si>
  <si>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</si>
  <si>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</si>
  <si>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</si>
  <si>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</si>
  <si>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</si>
  <si>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</si>
  <si>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</si>
  <si>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</si>
  <si>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</si>
  <si>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</si>
  <si>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</si>
  <si>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</si>
  <si>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</si>
  <si>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</si>
  <si>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</si>
  <si>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</si>
  <si>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</si>
  <si>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</si>
  <si>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</si>
  <si>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</si>
  <si>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</si>
  <si>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</si>
  <si>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</si>
  <si>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</si>
  <si>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</si>
  <si>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</si>
  <si>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</si>
  <si>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</si>
  <si>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</si>
  <si>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</si>
  <si>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</si>
  <si>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</si>
  <si>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</si>
  <si>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</si>
  <si>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</si>
  <si>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</si>
  <si>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</si>
  <si>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</si>
  <si>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</si>
  <si>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</si>
  <si>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</si>
  <si>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</si>
  <si>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</si>
  <si>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</si>
  <si>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</si>
  <si>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</si>
  <si>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</si>
  <si>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</si>
  <si>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</si>
  <si>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</si>
  <si>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</si>
  <si>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</si>
  <si>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</si>
  <si>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</si>
  <si>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</si>
  <si>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</si>
  <si>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</si>
  <si>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</si>
  <si>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</si>
  <si>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</si>
  <si>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</si>
  <si>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</si>
  <si>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</si>
  <si>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</si>
  <si>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</si>
  <si>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</si>
  <si>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</si>
  <si>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</si>
  <si>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</si>
  <si>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</si>
  <si>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</si>
  <si>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</si>
  <si>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</si>
  <si>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</si>
  <si>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</si>
  <si>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</si>
  <si>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</si>
  <si>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</si>
  <si>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</si>
  <si>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</si>
  <si>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</si>
  <si>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</si>
  <si>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</si>
  <si>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</si>
  <si>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</si>
  <si>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</si>
  <si>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</si>
  <si>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</si>
  <si>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</si>
  <si>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</si>
  <si>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</si>
  <si>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</si>
  <si>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</si>
  <si>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</si>
  <si>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</si>
  <si>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</si>
  <si>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</si>
  <si>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</si>
  <si>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</si>
  <si>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</si>
  <si>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</si>
  <si>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</si>
  <si>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</si>
  <si>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</si>
  <si>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</si>
  <si>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</si>
  <si>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</si>
  <si>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</si>
  <si>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</si>
  <si>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</si>
  <si>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</si>
  <si>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</si>
  <si>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</si>
  <si>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</si>
  <si>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</si>
  <si>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</si>
  <si>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</si>
  <si>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</si>
  <si>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</si>
  <si>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</si>
  <si>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</si>
  <si>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</si>
  <si>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</si>
  <si>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</si>
  <si>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</si>
  <si>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</si>
  <si>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</si>
  <si>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</si>
  <si>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</si>
  <si>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</si>
  <si>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</si>
  <si>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</si>
  <si>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</si>
  <si>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</si>
  <si>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</si>
  <si>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</si>
  <si>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</si>
  <si>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</si>
  <si>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</si>
  <si>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</si>
  <si>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</si>
  <si>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</si>
  <si>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</si>
  <si>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</si>
  <si>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</si>
  <si>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</si>
  <si>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</si>
  <si>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</si>
  <si>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</si>
  <si>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</si>
  <si>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</si>
  <si>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</si>
  <si>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</si>
  <si>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</si>
  <si>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</si>
  <si>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</si>
  <si>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</si>
  <si>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</si>
  <si>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</si>
  <si>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</si>
  <si>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</si>
  <si>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</si>
  <si>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</si>
  <si>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</si>
  <si>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</si>
  <si>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</si>
  <si>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</si>
  <si>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</si>
  <si>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</si>
  <si>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</si>
  <si>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</si>
  <si>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</si>
  <si>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</si>
  <si>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</si>
  <si>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</si>
  <si>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</si>
  <si>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</si>
  <si>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</si>
  <si>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</si>
  <si>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</si>
  <si>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</si>
  <si>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</si>
  <si>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</si>
  <si>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</si>
  <si>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</si>
  <si>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</si>
  <si>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</si>
  <si>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</si>
  <si>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</si>
  <si>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</si>
  <si>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</si>
  <si>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</si>
  <si>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</si>
  <si>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</si>
  <si>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</si>
  <si>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</si>
  <si>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</si>
  <si>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</si>
  <si>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</si>
  <si>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</si>
  <si>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</si>
  <si>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</si>
  <si>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</si>
  <si>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</si>
  <si>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</si>
  <si>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</si>
  <si>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</si>
  <si>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</si>
  <si>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</si>
  <si>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</si>
  <si>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</si>
  <si>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</si>
  <si>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</si>
  <si>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</si>
  <si>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</si>
  <si>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</si>
  <si>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</si>
  <si>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</si>
  <si>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</si>
  <si>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</si>
  <si>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</si>
  <si>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</si>
  <si>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</si>
  <si>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</si>
  <si>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</si>
  <si>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</si>
  <si>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</si>
  <si>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</si>
  <si>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</si>
  <si>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</si>
  <si>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</si>
  <si>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</si>
  <si>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</si>
  <si>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</si>
  <si>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</si>
  <si>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</si>
  <si>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</si>
  <si>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</si>
  <si>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</si>
  <si>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</si>
  <si>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</si>
  <si>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</si>
  <si>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</si>
  <si>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</si>
  <si>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</si>
  <si>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</si>
  <si>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</si>
  <si>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</si>
  <si>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</si>
  <si>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</si>
  <si>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</si>
  <si>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</si>
  <si>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</si>
  <si>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</si>
  <si>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</si>
  <si>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</si>
  <si>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</si>
  <si>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</si>
  <si>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</si>
  <si>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</si>
  <si>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</si>
  <si>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</si>
  <si>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</si>
  <si>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</si>
  <si>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</si>
  <si>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</si>
  <si>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</si>
  <si>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</si>
  <si>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</si>
  <si>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</si>
  <si>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</si>
  <si>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</si>
  <si>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</si>
  <si>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</si>
  <si>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</si>
  <si>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</si>
  <si>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</si>
  <si>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</si>
  <si>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</si>
  <si>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</si>
  <si>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</si>
  <si>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</si>
  <si>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</si>
  <si>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</si>
  <si>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</si>
  <si>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</si>
  <si>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</si>
  <si>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</si>
  <si>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</si>
  <si>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</si>
  <si>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</si>
  <si>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</si>
  <si>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</si>
  <si>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</si>
  <si>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</si>
  <si>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</si>
  <si>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</si>
  <si>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</si>
  <si>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</si>
  <si>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</si>
  <si>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</si>
  <si>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</si>
  <si>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</si>
  <si>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</si>
  <si>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</si>
  <si>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</si>
  <si>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</si>
  <si>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</si>
  <si>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</si>
  <si>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</si>
  <si>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</si>
  <si>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</si>
  <si>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</si>
  <si>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</si>
  <si>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</si>
  <si>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</si>
  <si>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</si>
  <si>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</si>
  <si>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</si>
  <si>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</si>
  <si>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</si>
  <si>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</si>
  <si>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</si>
  <si>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</si>
  <si>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</si>
  <si>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</si>
  <si>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</si>
  <si>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</si>
  <si>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</si>
  <si>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</si>
  <si>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</si>
  <si>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</si>
  <si>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</si>
  <si>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</si>
  <si>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</si>
  <si>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</si>
  <si>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</si>
  <si>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</si>
  <si>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</si>
  <si>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</si>
  <si>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</si>
  <si>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</si>
  <si>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</si>
  <si>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</si>
  <si>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</si>
  <si>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</si>
  <si>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</si>
  <si>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</si>
  <si>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</si>
  <si>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</si>
  <si>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</si>
  <si>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</si>
  <si>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</si>
  <si>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</si>
  <si>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</si>
  <si>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</si>
  <si>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</si>
  <si>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</si>
  <si>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</si>
  <si>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</si>
  <si>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</si>
  <si>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</si>
  <si>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</si>
  <si>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</si>
  <si>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</si>
  <si>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</si>
  <si>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</si>
  <si>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</si>
  <si>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</si>
  <si>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</si>
  <si>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</si>
  <si>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</si>
  <si>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</si>
  <si>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</si>
  <si>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</si>
  <si>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</si>
  <si>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</si>
  <si>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</si>
  <si>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</si>
  <si>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</si>
  <si>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</si>
  <si>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</si>
  <si>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</si>
  <si>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</si>
  <si>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</si>
  <si>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</si>
  <si>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</si>
  <si>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</si>
  <si>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</si>
  <si>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</si>
  <si>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</si>
  <si>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</si>
  <si>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</si>
  <si>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</si>
  <si>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</si>
  <si>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</si>
  <si>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</si>
  <si>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</si>
  <si>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</si>
  <si>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</si>
  <si>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</si>
  <si>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</si>
  <si>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</si>
  <si>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</si>
  <si>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</si>
  <si>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</si>
  <si>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</si>
  <si>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</si>
  <si>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</si>
  <si>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</si>
  <si>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</si>
  <si>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</si>
  <si>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</si>
  <si>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</si>
  <si>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</si>
  <si>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</si>
  <si>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</si>
  <si>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</si>
  <si>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</si>
  <si>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</si>
  <si>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</si>
  <si>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</si>
  <si>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</si>
  <si>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</si>
  <si>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</si>
  <si>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</si>
  <si>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</si>
  <si>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</si>
  <si>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</si>
  <si>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</si>
  <si>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</si>
  <si>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</si>
  <si>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</si>
  <si>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</si>
  <si>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</si>
  <si>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</si>
  <si>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</si>
  <si>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</si>
  <si>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</si>
  <si>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</si>
  <si>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</si>
  <si>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</si>
  <si>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</si>
  <si>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</si>
  <si>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</si>
  <si>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</si>
  <si>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</si>
  <si>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</si>
  <si>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</si>
  <si>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</si>
  <si>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</si>
  <si>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</si>
  <si>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</si>
  <si>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</si>
  <si>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</si>
  <si>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</si>
  <si>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</si>
  <si>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</si>
  <si>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</si>
  <si>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</si>
  <si>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</si>
  <si>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</si>
  <si>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</si>
  <si>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</si>
  <si>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</si>
  <si>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</si>
  <si>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</si>
  <si>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</si>
  <si>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</si>
  <si>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</si>
  <si>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</si>
  <si>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</si>
  <si>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</si>
  <si>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</si>
  <si>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</si>
  <si>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</si>
  <si>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</si>
  <si>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</si>
  <si>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</si>
  <si>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</si>
  <si>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</si>
  <si>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</si>
  <si>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</si>
  <si>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</si>
  <si>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</si>
  <si>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</si>
  <si>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</si>
  <si>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</si>
  <si>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</si>
  <si>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</si>
  <si>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</si>
  <si>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</si>
  <si>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</si>
  <si>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</si>
  <si>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</si>
  <si>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</si>
  <si>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</si>
  <si>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</si>
  <si>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</si>
  <si>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</si>
  <si>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</si>
  <si>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</si>
  <si>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</si>
  <si>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</si>
  <si>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</si>
  <si>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</si>
  <si>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</si>
  <si>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</si>
  <si>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</si>
  <si>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</si>
  <si>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</si>
  <si>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</si>
  <si>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</si>
  <si>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</si>
  <si>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</si>
  <si>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</si>
  <si>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</si>
  <si>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</si>
  <si>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</si>
  <si>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</si>
  <si>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</si>
  <si>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</si>
  <si>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</si>
  <si>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</si>
  <si>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</si>
  <si>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</si>
  <si>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</si>
  <si>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</si>
  <si>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</si>
  <si>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</si>
  <si>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</si>
  <si>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</si>
  <si>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</si>
  <si>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</si>
  <si>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</si>
  <si>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</si>
  <si>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</si>
  <si>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</si>
  <si>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</si>
  <si>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</si>
  <si>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</si>
  <si>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</si>
  <si>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</si>
  <si>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</si>
  <si>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</si>
  <si>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</si>
  <si>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</si>
  <si>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</si>
  <si>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</si>
  <si>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</si>
  <si>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</si>
  <si>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</si>
  <si>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</si>
  <si>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</si>
  <si>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</si>
  <si>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</si>
  <si>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</si>
  <si>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</si>
  <si>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</si>
  <si>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</si>
  <si>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</si>
  <si>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</si>
  <si>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</si>
  <si>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</si>
  <si>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</si>
  <si>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</si>
  <si>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</si>
  <si>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</si>
  <si>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</si>
  <si>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</si>
  <si>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</si>
  <si>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</si>
  <si>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</si>
  <si>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</si>
  <si>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</si>
  <si>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</si>
  <si>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</si>
  <si>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</si>
  <si>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</si>
  <si>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</si>
  <si>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</si>
  <si>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</si>
  <si>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</si>
  <si>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</si>
  <si>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</si>
  <si>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</si>
  <si>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</si>
  <si>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</si>
  <si>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</si>
  <si>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</si>
  <si>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</si>
  <si>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</si>
  <si>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</si>
  <si>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</si>
  <si>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</si>
  <si>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</si>
  <si>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</si>
  <si>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</si>
  <si>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</si>
  <si>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</si>
  <si>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</si>
  <si>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</si>
  <si>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</si>
  <si>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</si>
  <si>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</si>
  <si>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</si>
  <si>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</si>
  <si>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</si>
  <si>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</si>
  <si>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</si>
  <si>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</si>
  <si>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</si>
  <si>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</si>
  <si>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</si>
  <si>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</si>
  <si>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</si>
  <si>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</si>
  <si>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</si>
  <si>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</si>
  <si>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</si>
  <si>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</si>
  <si>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</si>
  <si>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</si>
  <si>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</si>
  <si>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</si>
  <si>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</si>
  <si>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</si>
  <si>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</si>
  <si>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</si>
  <si>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</si>
  <si>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</si>
  <si>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</si>
  <si>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</si>
  <si>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</si>
  <si>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</si>
  <si>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</si>
  <si>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</si>
  <si>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</si>
  <si>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</si>
  <si>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</si>
  <si>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</si>
  <si>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</si>
  <si>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</si>
  <si>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</si>
  <si>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</si>
  <si>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</si>
  <si>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</si>
  <si>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</si>
  <si>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</si>
  <si>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</si>
  <si>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</si>
  <si>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</si>
  <si>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</si>
  <si>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</si>
  <si>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</si>
  <si>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</si>
  <si>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</si>
  <si>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</si>
  <si>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</si>
  <si>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</si>
  <si>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</si>
  <si>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</si>
  <si>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</si>
  <si>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</si>
  <si>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</si>
  <si>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</si>
  <si>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</si>
  <si>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</si>
  <si>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</si>
  <si>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</si>
  <si>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</si>
  <si>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</si>
  <si>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</si>
  <si>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</si>
  <si>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</si>
  <si>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</si>
  <si>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</si>
  <si>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</si>
  <si>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</si>
  <si>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</si>
  <si>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</si>
  <si>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</si>
  <si>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</si>
  <si>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</si>
  <si>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</si>
  <si>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</si>
  <si>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</si>
  <si>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</si>
  <si>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</si>
  <si>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</si>
  <si>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</si>
  <si>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</si>
  <si>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</si>
  <si>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</si>
  <si>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</si>
  <si>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</si>
  <si>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</si>
  <si>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</si>
  <si>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</si>
  <si>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</si>
  <si>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</si>
  <si>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</si>
  <si>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</si>
  <si>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</si>
  <si>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</si>
  <si>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</si>
  <si>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</si>
  <si>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</si>
  <si>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</si>
  <si>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</si>
  <si>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</si>
  <si>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</si>
  <si>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</si>
  <si>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</si>
  <si>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</si>
  <si>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</si>
  <si>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</si>
  <si>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</si>
  <si>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</si>
  <si>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</si>
  <si>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</si>
  <si>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</si>
  <si>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</si>
  <si>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</si>
  <si>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</si>
  <si>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</si>
  <si>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</si>
  <si>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</si>
  <si>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</si>
  <si>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</si>
  <si>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</si>
  <si>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</si>
  <si>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</si>
  <si>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</si>
  <si>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</si>
  <si>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</si>
  <si>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</si>
  <si>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</si>
  <si>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</si>
  <si>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</si>
  <si>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</si>
  <si>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</si>
  <si>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</si>
  <si>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</si>
  <si>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</si>
  <si>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</si>
  <si>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</si>
  <si>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</si>
  <si>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</si>
  <si>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</si>
  <si>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</si>
  <si>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</si>
  <si>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</si>
  <si>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</si>
  <si>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</si>
  <si>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</si>
  <si>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</si>
  <si>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</si>
  <si>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</si>
  <si>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</si>
  <si>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</si>
  <si>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</si>
  <si>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</si>
  <si>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</si>
  <si>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</si>
  <si>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</si>
  <si>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</si>
  <si>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</si>
  <si>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</si>
  <si>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</si>
  <si>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</si>
  <si>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</si>
  <si>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</si>
  <si>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</si>
  <si>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</si>
  <si>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</si>
  <si>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</si>
  <si>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</si>
  <si>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</si>
  <si>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</si>
  <si>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</si>
  <si>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</si>
  <si>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</si>
  <si>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</si>
  <si>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</si>
  <si>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</si>
  <si>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</si>
  <si>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</si>
  <si>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</si>
  <si>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</si>
  <si>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</si>
  <si>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</si>
  <si>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</si>
  <si>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</si>
  <si>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</si>
  <si>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</si>
  <si>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</si>
  <si>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</si>
  <si>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</si>
  <si>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</si>
  <si>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</si>
  <si>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</si>
  <si>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</si>
  <si>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</si>
  <si>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</si>
  <si>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</si>
  <si>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</si>
  <si>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</si>
  <si>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</si>
  <si>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</si>
  <si>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</si>
  <si>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</si>
  <si>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</si>
  <si>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</si>
  <si>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</si>
  <si>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</si>
  <si>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</si>
  <si>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</si>
  <si>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</si>
  <si>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</si>
  <si>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</si>
  <si>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</si>
  <si>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</si>
  <si>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</si>
  <si>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</si>
  <si>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</si>
  <si>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</si>
  <si>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</si>
  <si>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</si>
  <si>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</si>
  <si>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</si>
  <si>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</si>
  <si>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</si>
  <si>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</si>
  <si>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</si>
  <si>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</si>
  <si>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</si>
  <si>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</si>
  <si>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</si>
  <si>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</si>
  <si>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</si>
  <si>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</si>
  <si>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</si>
  <si>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</si>
  <si>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</si>
  <si>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</si>
  <si>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</si>
  <si>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</si>
  <si>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</si>
  <si>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</si>
  <si>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</si>
  <si>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</si>
  <si>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</si>
  <si>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</si>
  <si>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</si>
  <si>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</si>
  <si>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</si>
  <si>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</si>
  <si>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</si>
  <si>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</si>
  <si>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</si>
  <si>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</si>
  <si>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</si>
  <si>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</si>
  <si>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</si>
  <si>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</si>
  <si>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</si>
  <si>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</si>
  <si>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</si>
  <si>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</si>
  <si>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</si>
  <si>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</si>
  <si>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</si>
  <si>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</si>
  <si>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</si>
  <si>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</si>
  <si>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</si>
  <si>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</si>
  <si>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</si>
  <si>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</si>
  <si>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</si>
  <si>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</si>
  <si>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</si>
  <si>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</si>
  <si>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</si>
  <si>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</si>
  <si>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</si>
  <si>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</si>
  <si>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</si>
  <si>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</si>
  <si>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</si>
  <si>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</si>
  <si>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</si>
  <si>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</si>
  <si>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</si>
  <si>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</si>
  <si>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</si>
  <si>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</si>
  <si>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</si>
  <si>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</si>
  <si>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</si>
  <si>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</si>
  <si>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</si>
  <si>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</si>
  <si>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</si>
  <si>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</si>
  <si>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</si>
  <si>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</si>
  <si>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</si>
  <si>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</si>
  <si>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</si>
  <si>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</si>
  <si>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</si>
  <si>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</si>
  <si>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</si>
  <si>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</si>
  <si>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</si>
  <si>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</si>
  <si>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</si>
  <si>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</si>
  <si>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</si>
  <si>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</si>
  <si>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</si>
  <si>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</si>
  <si>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</si>
  <si>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</si>
  <si>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</si>
  <si>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</si>
  <si>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</si>
  <si>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</si>
  <si>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</si>
  <si>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</si>
  <si>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</si>
  <si>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</si>
  <si>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</si>
  <si>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</si>
  <si>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</si>
  <si>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</si>
  <si>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</si>
  <si>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</si>
  <si>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</si>
  <si>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</si>
  <si>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</si>
  <si>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</si>
  <si>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</si>
  <si>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</si>
  <si>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</si>
  <si>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</si>
  <si>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</si>
  <si>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</si>
  <si>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</si>
  <si>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</si>
  <si>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</si>
  <si>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</si>
  <si>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</si>
  <si>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</si>
  <si>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</si>
  <si>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</si>
  <si>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</si>
  <si>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</si>
  <si>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</si>
  <si>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</si>
  <si>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</si>
  <si>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</si>
  <si>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</si>
  <si>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</si>
  <si>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</si>
  <si>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</si>
  <si>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</si>
  <si>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</si>
  <si>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</si>
  <si>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</si>
  <si>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</si>
  <si>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</si>
  <si>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</si>
  <si>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</si>
  <si>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</si>
  <si>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</si>
  <si>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</si>
  <si>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</si>
  <si>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</si>
  <si>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</si>
  <si>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</si>
  <si>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</si>
  <si>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</si>
  <si>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</si>
  <si>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</si>
  <si>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</si>
  <si>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</si>
  <si>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</si>
  <si>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</si>
  <si>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</si>
  <si>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</si>
  <si>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</si>
  <si>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</si>
  <si>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</si>
  <si>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</si>
  <si>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</si>
  <si>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</si>
  <si>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</si>
  <si>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</si>
  <si>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</si>
  <si>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</si>
  <si>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</si>
  <si>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</si>
  <si>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</si>
  <si>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</si>
  <si>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</si>
  <si>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</si>
  <si>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</si>
  <si>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</si>
  <si>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</si>
  <si>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</si>
  <si>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</si>
  <si>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</si>
  <si>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</si>
  <si>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</si>
  <si>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</si>
  <si>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</si>
  <si>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</si>
  <si>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</si>
  <si>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</si>
  <si>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</si>
  <si>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</si>
  <si>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</si>
  <si>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</si>
  <si>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</si>
  <si>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</si>
  <si>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</si>
  <si>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</si>
  <si>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</si>
  <si>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</si>
  <si>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</si>
  <si>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</si>
  <si>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</si>
  <si>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</si>
  <si>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</si>
  <si>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</si>
  <si>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</si>
  <si>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</si>
  <si>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</si>
  <si>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</si>
  <si>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</si>
  <si>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</si>
  <si>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</si>
  <si>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</si>
  <si>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</si>
  <si>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</si>
  <si>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</si>
  <si>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</si>
  <si>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</si>
  <si>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</si>
  <si>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</si>
  <si>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</si>
  <si>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</si>
  <si>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</si>
  <si>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</si>
  <si>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</si>
  <si>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</si>
  <si>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</si>
  <si>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</si>
  <si>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</si>
  <si>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</si>
  <si>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</si>
  <si>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</si>
  <si>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</si>
  <si>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</si>
  <si>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</si>
  <si>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</si>
  <si>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</si>
  <si>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</si>
  <si>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</si>
  <si>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</si>
  <si>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</si>
  <si>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</si>
  <si>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</si>
  <si>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</si>
  <si>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</si>
  <si>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</si>
  <si>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</si>
  <si>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</si>
  <si>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</si>
  <si>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</si>
  <si>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</si>
  <si>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</si>
  <si>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</si>
  <si>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</si>
  <si>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</si>
  <si>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</si>
  <si>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</si>
  <si>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</si>
  <si>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</si>
  <si>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</si>
  <si>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</si>
  <si>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</si>
  <si>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</si>
  <si>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</si>
  <si>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</si>
  <si>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</si>
  <si>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</si>
  <si>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</si>
  <si>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</si>
  <si>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</si>
  <si>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</si>
  <si>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</si>
  <si>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</si>
  <si>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</si>
  <si>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</si>
  <si>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</si>
  <si>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</si>
  <si>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</si>
  <si>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</si>
  <si>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</si>
  <si>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</si>
  <si>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</si>
  <si>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</si>
  <si>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</si>
  <si>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</si>
  <si>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</si>
  <si>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</si>
  <si>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</si>
  <si>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</si>
  <si>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</si>
  <si>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</si>
  <si>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</si>
  <si>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</si>
  <si>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</si>
  <si>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</si>
  <si>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</si>
  <si>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</si>
  <si>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</si>
  <si>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</si>
  <si>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</si>
  <si>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</si>
  <si>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</si>
  <si>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</si>
  <si>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</si>
  <si>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</si>
  <si>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</si>
  <si>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</si>
  <si>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</si>
  <si>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</si>
  <si>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</si>
  <si>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</si>
  <si>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</si>
  <si>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</si>
  <si>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</si>
  <si>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</si>
  <si>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</si>
  <si>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</si>
  <si>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</si>
  <si>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</si>
  <si>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</si>
  <si>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</si>
  <si>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</si>
  <si>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</si>
  <si>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</si>
  <si>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</si>
  <si>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</si>
  <si>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</si>
  <si>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</si>
  <si>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</si>
  <si>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</si>
  <si>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</si>
  <si>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</si>
  <si>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</si>
  <si>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</si>
  <si>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</si>
  <si>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</si>
  <si>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</si>
  <si>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</si>
  <si>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</si>
  <si>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</si>
  <si>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</si>
  <si>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</si>
  <si>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</si>
  <si>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</si>
  <si>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</si>
  <si>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</si>
  <si>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</si>
  <si>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</si>
  <si>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</si>
  <si>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</si>
  <si>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</si>
  <si>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</si>
  <si>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</si>
  <si>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</si>
  <si>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</si>
  <si>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</si>
  <si>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</si>
  <si>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</si>
  <si>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</si>
  <si>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</si>
  <si>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</si>
  <si>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</si>
  <si>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</si>
  <si>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</si>
  <si>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</si>
  <si>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</si>
  <si>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</si>
  <si>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</si>
  <si>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</si>
  <si>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</si>
  <si>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</si>
  <si>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</si>
  <si>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</si>
  <si>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</si>
  <si>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</si>
  <si>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</si>
  <si>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</si>
  <si>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</si>
  <si>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</si>
  <si>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</si>
  <si>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</si>
  <si>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</si>
  <si>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</si>
  <si>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</si>
  <si>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</si>
  <si>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</si>
  <si>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</si>
  <si>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</si>
  <si>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</si>
  <si>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</si>
  <si>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</si>
  <si>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</si>
  <si>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</si>
  <si>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</si>
  <si>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</si>
  <si>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</si>
  <si>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</si>
  <si>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</si>
  <si>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</si>
  <si>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</si>
  <si>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</si>
  <si>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</si>
  <si>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</si>
  <si>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</si>
  <si>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</si>
  <si>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</si>
  <si>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</si>
  <si>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</si>
  <si>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</si>
  <si>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</si>
  <si>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</si>
  <si>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</si>
  <si>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</si>
  <si>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</si>
  <si>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</si>
  <si>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</si>
  <si>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</si>
  <si>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</si>
  <si>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</si>
  <si>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</si>
  <si>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</si>
  <si>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</si>
  <si>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</si>
  <si>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</si>
  <si>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</si>
  <si>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</si>
  <si>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</si>
  <si>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</si>
  <si>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</si>
  <si>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</si>
  <si>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</si>
  <si>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</si>
  <si>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</si>
  <si>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</si>
  <si>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</si>
  <si>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</si>
  <si>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</si>
  <si>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</si>
  <si>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</si>
  <si>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</si>
  <si>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</si>
  <si>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</si>
  <si>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</si>
  <si>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</si>
  <si>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</si>
  <si>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</si>
  <si>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</si>
  <si>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</si>
  <si>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</si>
  <si>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</si>
  <si>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</si>
  <si>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</si>
  <si>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</si>
  <si>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</si>
  <si>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</si>
  <si>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</si>
  <si>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</si>
  <si>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</si>
  <si>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</si>
  <si>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</si>
  <si>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</si>
  <si>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</si>
  <si>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</si>
  <si>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</si>
  <si>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</si>
  <si>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</si>
  <si>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</si>
  <si>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</si>
  <si>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</si>
  <si>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</si>
  <si>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</si>
  <si>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</si>
  <si>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</si>
  <si>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</si>
  <si>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</si>
  <si>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</si>
  <si>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</si>
  <si>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</si>
  <si>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</si>
  <si>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</si>
  <si>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</si>
  <si>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</si>
  <si>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</si>
  <si>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</si>
  <si>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</si>
  <si>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</si>
  <si>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</si>
  <si>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</si>
  <si>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</si>
  <si>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</si>
  <si>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</si>
  <si>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</si>
  <si>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</si>
  <si>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</si>
  <si>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</si>
  <si>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</si>
  <si>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</si>
  <si>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</si>
  <si>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</si>
  <si>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</si>
  <si>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</si>
  <si>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</si>
  <si>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</si>
  <si>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</si>
  <si>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</si>
  <si>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</si>
  <si>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</si>
  <si>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</si>
  <si>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</si>
  <si>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</si>
  <si>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</si>
  <si>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</si>
  <si>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</si>
  <si>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</si>
  <si>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</si>
  <si>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</si>
  <si>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</si>
  <si>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</si>
  <si>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</si>
  <si>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</si>
  <si>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</si>
  <si>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</si>
  <si>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</si>
  <si>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</si>
  <si>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</si>
  <si>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</si>
  <si>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</si>
  <si>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</si>
  <si>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</si>
  <si>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</si>
  <si>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</si>
  <si>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</si>
  <si>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</si>
  <si>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</si>
  <si>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</si>
  <si>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</si>
  <si>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</si>
  <si>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</si>
  <si>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</si>
  <si>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</si>
  <si>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</si>
  <si>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</si>
  <si>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</si>
  <si>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</si>
  <si>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</si>
  <si>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</si>
  <si>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</si>
  <si>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</si>
  <si>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</si>
  <si>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</si>
  <si>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</si>
  <si>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</si>
  <si>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</si>
  <si>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</si>
  <si>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</si>
  <si>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</si>
  <si>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</si>
  <si>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</si>
  <si>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</si>
  <si>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</si>
  <si>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</si>
  <si>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</si>
  <si>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</si>
  <si>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</si>
  <si>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</si>
  <si>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</si>
  <si>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</si>
  <si>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</si>
  <si>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</si>
  <si>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</si>
  <si>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</si>
  <si>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</si>
  <si>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</si>
  <si>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</si>
  <si>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</si>
  <si>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</si>
  <si>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</si>
  <si>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</si>
  <si>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</si>
  <si>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</si>
  <si>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</si>
  <si>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</si>
  <si>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</si>
  <si>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</si>
  <si>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</si>
  <si>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</si>
  <si>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</si>
  <si>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</si>
  <si>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</si>
  <si>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</si>
  <si>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</si>
  <si>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</si>
  <si>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</si>
  <si>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</si>
  <si>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</si>
  <si>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</si>
  <si>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</si>
  <si>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</si>
  <si>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</si>
  <si>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</si>
  <si>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</si>
  <si>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</si>
  <si>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</si>
  <si>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</si>
  <si>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</si>
  <si>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</si>
  <si>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</si>
  <si>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</si>
  <si>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</si>
  <si>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</si>
  <si>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</si>
  <si>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</si>
  <si>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</si>
  <si>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</si>
  <si>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</si>
  <si>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</si>
  <si>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</si>
  <si>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</si>
  <si>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</si>
  <si>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</si>
  <si>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</si>
  <si>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</si>
  <si>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</si>
  <si>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</si>
  <si>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</si>
  <si>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</si>
  <si>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</si>
  <si>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</si>
  <si>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</si>
  <si>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</si>
  <si>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</si>
  <si>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</si>
  <si>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</si>
  <si>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</si>
  <si>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</si>
  <si>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</si>
  <si>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</si>
  <si>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</si>
  <si>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</si>
  <si>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</si>
  <si>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</si>
  <si>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</si>
  <si>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</si>
  <si>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</si>
  <si>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</si>
  <si>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</si>
  <si>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</si>
  <si>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</si>
  <si>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</si>
  <si>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</si>
  <si>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</si>
  <si>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</si>
  <si>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</si>
  <si>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</si>
  <si>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</si>
  <si>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</si>
  <si>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</si>
  <si>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</si>
  <si>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</si>
  <si>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</si>
  <si>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</si>
  <si>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</si>
  <si>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</si>
  <si>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</si>
  <si>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</si>
  <si>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</si>
  <si>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</si>
  <si>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</si>
  <si>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</si>
  <si>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</si>
  <si>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</si>
  <si>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</si>
  <si>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</si>
  <si>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</si>
  <si>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</si>
  <si>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</si>
  <si>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</si>
  <si>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</si>
  <si>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</si>
  <si>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</si>
  <si>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</si>
  <si>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</si>
  <si>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</si>
  <si>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</si>
  <si>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</si>
  <si>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</si>
  <si>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</si>
  <si>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</si>
  <si>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</si>
  <si>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</si>
  <si>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</si>
  <si>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</si>
  <si>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</si>
  <si>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</si>
  <si>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</si>
  <si>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</si>
  <si>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</si>
  <si>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</si>
  <si>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</si>
  <si>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</si>
  <si>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</si>
  <si>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</si>
  <si>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</si>
  <si>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</si>
  <si>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</si>
  <si>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</si>
  <si>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</si>
  <si>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</si>
  <si>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</si>
  <si>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</si>
  <si>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</si>
  <si>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</si>
  <si>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</si>
  <si>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</si>
  <si>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</si>
  <si>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</si>
  <si>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</si>
  <si>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</si>
  <si>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</si>
  <si>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</si>
  <si>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</si>
  <si>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</si>
  <si>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</si>
  <si>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</si>
  <si>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</si>
  <si>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</si>
  <si>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</si>
  <si>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</si>
  <si>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</si>
  <si>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</si>
  <si>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</si>
  <si>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</si>
  <si>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</si>
  <si>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</si>
  <si>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</si>
  <si>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</si>
  <si>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</si>
  <si>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</si>
  <si>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</si>
  <si>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</si>
  <si>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</si>
  <si>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</si>
  <si>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</si>
  <si>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</si>
  <si>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</si>
  <si>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</si>
  <si>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</si>
  <si>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</si>
  <si>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</si>
  <si>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</si>
  <si>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</si>
  <si>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</si>
  <si>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</si>
  <si>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</si>
  <si>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</si>
  <si>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</si>
  <si>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</si>
  <si>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</si>
  <si>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</si>
  <si>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</si>
  <si>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</si>
  <si>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</si>
  <si>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</si>
  <si>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</si>
  <si>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</si>
  <si>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</si>
  <si>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</si>
  <si>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</si>
  <si>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</si>
  <si>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</si>
  <si>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</si>
  <si>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</si>
  <si>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</si>
  <si>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</si>
  <si>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</si>
  <si>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</si>
  <si>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</si>
  <si>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</si>
  <si>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</si>
  <si>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</si>
  <si>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</si>
  <si>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</si>
  <si>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</si>
  <si>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</si>
  <si>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</si>
  <si>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</si>
  <si>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</si>
  <si>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</si>
  <si>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</si>
  <si>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</si>
  <si>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</si>
  <si>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</si>
  <si>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</si>
  <si>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</si>
  <si>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</si>
  <si>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</si>
  <si>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</si>
  <si>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</si>
  <si>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</si>
  <si>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</si>
  <si>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</si>
  <si>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</si>
  <si>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</si>
  <si>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</si>
  <si>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</si>
  <si>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</si>
  <si>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</si>
  <si>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</si>
  <si>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</si>
  <si>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</si>
  <si>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</si>
  <si>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</si>
  <si>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</si>
  <si>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</si>
  <si>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</si>
  <si>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</si>
  <si>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</si>
  <si>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</si>
  <si>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</si>
  <si>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</si>
  <si>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</si>
  <si>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</si>
  <si>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</si>
  <si>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</si>
  <si>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</si>
  <si>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</si>
  <si>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</si>
  <si>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</si>
  <si>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</si>
  <si>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</si>
  <si>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</si>
  <si>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</si>
  <si>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</si>
  <si>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</si>
  <si>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</si>
  <si>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</si>
  <si>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</si>
  <si>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</si>
  <si>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</si>
  <si>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</si>
  <si>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</si>
  <si>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</si>
  <si>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</si>
  <si>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</si>
  <si>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</si>
  <si>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</si>
  <si>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</si>
  <si>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</si>
  <si>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</si>
  <si>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</si>
  <si>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</si>
  <si>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</si>
  <si>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</si>
  <si>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</si>
  <si>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</si>
  <si>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</si>
  <si>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</si>
  <si>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</si>
  <si>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</si>
  <si>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</si>
  <si>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</si>
  <si>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</si>
  <si>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</si>
  <si>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</si>
  <si>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</si>
  <si>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</si>
  <si>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</si>
  <si>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</si>
  <si>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</si>
  <si>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</si>
  <si>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</si>
  <si>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</si>
  <si>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</si>
  <si>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</si>
  <si>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</si>
  <si>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</si>
  <si>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</si>
  <si>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</si>
  <si>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</si>
  <si>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</si>
  <si>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</si>
  <si>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</si>
  <si>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</si>
  <si>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</si>
  <si>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</si>
  <si>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</si>
  <si>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</si>
  <si>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</si>
  <si>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</si>
  <si>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</si>
  <si>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</si>
  <si>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</si>
  <si>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</si>
  <si>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</si>
  <si>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</si>
  <si>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</si>
  <si>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</si>
  <si>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</si>
  <si>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</si>
  <si>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</si>
  <si>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</si>
  <si>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</si>
  <si>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</si>
  <si>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</si>
  <si>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</si>
  <si>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</si>
  <si>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</si>
  <si>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</si>
  <si>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</si>
  <si>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</si>
  <si>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</si>
  <si>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</si>
  <si>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</si>
  <si>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</si>
  <si>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</si>
  <si>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</si>
  <si>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</si>
  <si>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</si>
  <si>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</si>
  <si>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</si>
  <si>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</si>
  <si>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</si>
  <si>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</si>
  <si>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</si>
  <si>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</si>
  <si>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</si>
  <si>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</si>
  <si>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</si>
  <si>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</si>
  <si>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</si>
  <si>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</si>
  <si>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</si>
  <si>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</si>
  <si>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</si>
  <si>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</si>
  <si>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</si>
  <si>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</si>
  <si>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</si>
  <si>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</si>
  <si>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</si>
  <si>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</si>
  <si>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</si>
  <si>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</si>
  <si>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</si>
  <si>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</si>
  <si>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</si>
  <si>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</si>
  <si>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</si>
  <si>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</si>
  <si>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</si>
  <si>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</si>
  <si>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</si>
  <si>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</si>
  <si>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</si>
  <si>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</si>
  <si>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</si>
  <si>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</si>
  <si>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</si>
  <si>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</si>
  <si>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</si>
  <si>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</si>
  <si>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</si>
  <si>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</si>
  <si>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</si>
  <si>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</si>
  <si>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</si>
  <si>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</si>
  <si>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</si>
  <si>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</si>
  <si>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</si>
  <si>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</si>
  <si>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</si>
  <si>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</si>
  <si>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</si>
  <si>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</si>
  <si>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</si>
  <si>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</si>
  <si>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</si>
  <si>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</si>
  <si>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</si>
  <si>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</si>
  <si>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</si>
  <si>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</si>
  <si>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</si>
  <si>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</si>
  <si>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</si>
  <si>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</si>
  <si>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</si>
  <si>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</si>
  <si>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</si>
  <si>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</si>
  <si>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</si>
  <si>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</si>
  <si>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</si>
  <si>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</si>
  <si>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</si>
  <si>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</si>
  <si>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</si>
  <si>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</si>
  <si>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</si>
  <si>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</si>
  <si>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</si>
  <si>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</si>
  <si>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</si>
  <si>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</si>
  <si>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</si>
  <si>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</si>
  <si>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</si>
  <si>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</si>
  <si>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</si>
  <si>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</si>
  <si>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</si>
  <si>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</si>
  <si>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</si>
  <si>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</si>
  <si>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</si>
  <si>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</si>
  <si>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</si>
  <si>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</si>
  <si>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</si>
  <si>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</si>
  <si>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</si>
  <si>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</si>
  <si>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</si>
  <si>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</si>
  <si>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</si>
  <si>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</si>
  <si>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</si>
  <si>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</si>
  <si>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</si>
  <si>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</si>
  <si>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</si>
  <si>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</si>
  <si>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</si>
  <si>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</si>
  <si>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</si>
  <si>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</si>
  <si>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</si>
  <si>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</si>
  <si>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</si>
  <si>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</si>
  <si>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</si>
  <si>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</si>
  <si>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</si>
  <si>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</si>
  <si>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</si>
  <si>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</si>
  <si>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</si>
  <si>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</si>
  <si>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</si>
  <si>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</si>
  <si>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</si>
  <si>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</si>
  <si>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</si>
  <si>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</si>
  <si>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</si>
  <si>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</si>
  <si>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</si>
  <si>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</si>
  <si>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</si>
  <si>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</si>
  <si>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</si>
  <si>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</si>
  <si>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</si>
  <si>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</si>
  <si>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</si>
  <si>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</si>
  <si>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</si>
  <si>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</si>
  <si>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</si>
  <si>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</si>
  <si>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</si>
  <si>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</si>
  <si>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</si>
  <si>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</si>
  <si>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</si>
  <si>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</si>
  <si>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</si>
  <si>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</si>
  <si>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</si>
  <si>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</si>
  <si>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</si>
  <si>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</si>
  <si>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</si>
  <si>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</si>
  <si>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</si>
  <si>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</si>
  <si>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</si>
  <si>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</si>
  <si>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</si>
  <si>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</si>
  <si>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</si>
  <si>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</si>
  <si>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</si>
  <si>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</si>
  <si>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</si>
  <si>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</si>
  <si>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</si>
  <si>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</si>
  <si>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</si>
  <si>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</si>
  <si>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</si>
  <si>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</si>
  <si>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</si>
  <si>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</si>
  <si>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</si>
  <si>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</si>
  <si>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</si>
  <si>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</si>
  <si>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</si>
  <si>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</si>
  <si>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</si>
  <si>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</si>
  <si>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</si>
  <si>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</si>
  <si>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</si>
  <si>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</si>
  <si>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</si>
  <si>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</si>
  <si>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</si>
  <si>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</si>
  <si>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</si>
  <si>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</si>
  <si>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</si>
  <si>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</si>
  <si>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</si>
  <si>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</si>
  <si>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</si>
  <si>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</si>
  <si>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</si>
  <si>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</si>
  <si>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</si>
  <si>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</si>
  <si>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</si>
  <si>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</si>
  <si>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</si>
  <si>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</si>
  <si>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</si>
  <si>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</si>
  <si>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</si>
  <si>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</si>
  <si>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</si>
  <si>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</si>
  <si>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</si>
  <si>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</si>
  <si>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</si>
  <si>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</si>
  <si>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</si>
  <si>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</si>
  <si>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</si>
  <si>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</si>
  <si>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</si>
  <si>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</si>
  <si>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</si>
  <si>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</si>
  <si>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</si>
  <si>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</si>
  <si>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</si>
  <si>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</si>
  <si>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</si>
  <si>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</si>
  <si>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</si>
  <si>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</si>
  <si>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</si>
  <si>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</si>
  <si>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</si>
  <si>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</si>
  <si>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</si>
  <si>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</si>
  <si>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</si>
  <si>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</si>
  <si>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</si>
  <si>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</si>
  <si>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</si>
  <si>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</si>
  <si>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</si>
  <si>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</si>
  <si>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</si>
  <si>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</si>
  <si>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</si>
  <si>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</si>
  <si>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</si>
  <si>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</si>
  <si>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</si>
  <si>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</si>
  <si>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</si>
  <si>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</si>
  <si>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</si>
  <si>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</si>
  <si>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</si>
  <si>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</si>
  <si>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</si>
  <si>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</si>
  <si>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</si>
  <si>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</si>
  <si>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</si>
  <si>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</si>
  <si>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</si>
  <si>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</si>
  <si>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</si>
  <si>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</si>
  <si>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</si>
  <si>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</si>
  <si>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</si>
  <si>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</si>
  <si>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</si>
  <si>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</si>
  <si>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</si>
  <si>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</si>
  <si>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</si>
  <si>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</si>
  <si>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</si>
  <si>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</si>
  <si>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</si>
  <si>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</si>
  <si>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</si>
  <si>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</si>
  <si>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</si>
  <si>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</si>
  <si>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</si>
  <si>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</si>
  <si>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</si>
  <si>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</si>
  <si>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</si>
  <si>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</si>
  <si>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</si>
  <si>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</si>
  <si>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</si>
  <si>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</si>
  <si>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</si>
  <si>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</si>
  <si>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</si>
  <si>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</si>
  <si>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</si>
  <si>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</si>
  <si>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</si>
  <si>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</si>
  <si>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</si>
  <si>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</si>
  <si>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</si>
  <si>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</si>
  <si>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</si>
  <si>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</si>
  <si>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</si>
  <si>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</si>
  <si>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</si>
  <si>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</si>
  <si>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</si>
  <si>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</si>
  <si>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</si>
  <si>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</si>
  <si>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</si>
  <si>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</si>
  <si>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</si>
  <si>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</si>
  <si>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</si>
  <si>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</si>
  <si>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</si>
  <si>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</si>
  <si>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</si>
  <si>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</si>
  <si>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</si>
  <si>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</si>
  <si>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</si>
  <si>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</si>
  <si>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</si>
  <si>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</si>
  <si>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</si>
  <si>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</si>
  <si>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</si>
  <si>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</si>
  <si>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</si>
  <si>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</si>
  <si>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</si>
  <si>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</si>
  <si>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</si>
  <si>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</si>
  <si>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</si>
  <si>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</si>
  <si>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</si>
  <si>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</si>
  <si>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</si>
  <si>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</si>
  <si>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</si>
  <si>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</si>
  <si>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</si>
  <si>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</si>
  <si>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</si>
  <si>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</si>
  <si>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</si>
  <si>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</si>
  <si>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</si>
  <si>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</si>
  <si>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</si>
  <si>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</si>
  <si>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</si>
  <si>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</si>
  <si>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</si>
  <si>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</si>
  <si>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</si>
  <si>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</si>
  <si>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</si>
  <si>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</si>
  <si>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</si>
  <si>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</si>
  <si>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</si>
  <si>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</si>
  <si>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</si>
  <si>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</si>
  <si>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</si>
  <si>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</si>
  <si>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</si>
  <si>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</si>
  <si>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</si>
  <si>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</si>
  <si>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</si>
  <si>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</si>
  <si>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</si>
  <si>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</si>
  <si>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</si>
  <si>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</si>
  <si>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</si>
  <si>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</si>
  <si>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</si>
  <si>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</si>
  <si>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</si>
  <si>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</si>
  <si>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</si>
  <si>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</si>
  <si>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</si>
  <si>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</si>
  <si>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</si>
  <si>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</si>
  <si>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</si>
  <si>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</si>
  <si>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</si>
  <si>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</si>
  <si>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</si>
  <si>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</si>
  <si>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</si>
  <si>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</si>
  <si>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</si>
  <si>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</si>
  <si>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</si>
  <si>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</si>
  <si>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</si>
  <si>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</si>
  <si>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</si>
  <si>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</si>
  <si>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</si>
  <si>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</si>
  <si>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</si>
  <si>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</si>
  <si>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</si>
  <si>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</si>
  <si>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</si>
  <si>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</si>
  <si>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</si>
  <si>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</si>
  <si>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</si>
  <si>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</si>
  <si>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</si>
  <si>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</si>
  <si>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</si>
  <si>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</si>
  <si>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</si>
  <si>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</si>
  <si>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</si>
  <si>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</si>
  <si>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</si>
  <si>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</si>
  <si>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</si>
  <si>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</si>
  <si>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</si>
  <si>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</si>
  <si>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</si>
  <si>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</si>
  <si>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</si>
  <si>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</si>
  <si>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</si>
  <si>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</si>
  <si>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</si>
  <si>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</si>
  <si>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</si>
  <si>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</si>
  <si>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</si>
  <si>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</si>
  <si>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</si>
  <si>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</si>
  <si>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</si>
  <si>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</si>
  <si>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</si>
  <si>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</si>
  <si>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</si>
  <si>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</si>
  <si>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</si>
  <si>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</si>
  <si>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</si>
  <si>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</si>
  <si>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</si>
  <si>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</si>
  <si>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</si>
  <si>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</si>
  <si>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</si>
  <si>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</si>
  <si>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</si>
  <si>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</si>
  <si>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</si>
  <si>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</si>
  <si>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</si>
  <si>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</si>
  <si>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</si>
  <si>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</si>
  <si>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</si>
  <si>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</si>
  <si>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</si>
  <si>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</si>
  <si>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</si>
  <si>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</si>
  <si>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</si>
  <si>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</si>
  <si>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</si>
  <si>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</si>
  <si>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</si>
  <si>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</si>
  <si>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</si>
  <si>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</si>
  <si>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</si>
  <si>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</si>
  <si>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</si>
  <si>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</si>
  <si>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</si>
  <si>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</si>
  <si>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</si>
  <si>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</si>
  <si>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</si>
  <si>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</si>
  <si>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</si>
  <si>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</si>
  <si>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</si>
  <si>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</si>
  <si>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</si>
  <si>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</si>
  <si>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</si>
  <si>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</si>
  <si>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</si>
  <si>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</si>
  <si>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</si>
  <si>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</si>
  <si>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</si>
  <si>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</si>
  <si>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</si>
  <si>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</si>
  <si>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</si>
  <si>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</si>
  <si>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</si>
  <si>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</si>
  <si>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</si>
  <si>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</si>
  <si>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</si>
  <si>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</si>
  <si>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</si>
  <si>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</si>
  <si>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</si>
  <si>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</si>
  <si>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</si>
  <si>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</si>
  <si>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</si>
  <si>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</si>
  <si>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</si>
  <si>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</si>
  <si>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</si>
  <si>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</si>
  <si>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</si>
  <si>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</si>
  <si>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</si>
  <si>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</si>
  <si>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</si>
  <si>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</si>
  <si>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</si>
  <si>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</si>
  <si>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</si>
  <si>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</si>
  <si>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</si>
  <si>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</si>
  <si>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</si>
  <si>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</si>
  <si>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</si>
  <si>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</si>
  <si>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</si>
  <si>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</si>
  <si>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</si>
  <si>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</si>
  <si>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</si>
  <si>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</si>
  <si>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</si>
  <si>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</si>
  <si>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</si>
  <si>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</si>
  <si>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</si>
  <si>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</si>
  <si>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</si>
  <si>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</si>
  <si>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</si>
  <si>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</si>
  <si>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</si>
  <si>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</si>
  <si>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</si>
  <si>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</si>
  <si>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</si>
  <si>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</si>
  <si>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</si>
  <si>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</si>
  <si>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</si>
  <si>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</si>
  <si>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</si>
  <si>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</si>
  <si>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</si>
  <si>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</si>
  <si>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</si>
  <si>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</si>
  <si>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</si>
  <si>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</si>
  <si>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</si>
  <si>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</si>
  <si>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</si>
  <si>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</si>
  <si>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</si>
  <si>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</si>
  <si>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</si>
  <si>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</si>
  <si>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</si>
  <si>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</si>
  <si>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</si>
  <si>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</si>
  <si>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</si>
  <si>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</si>
  <si>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</si>
  <si>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</si>
  <si>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</si>
  <si>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</si>
  <si>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</si>
  <si>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</si>
  <si>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</si>
  <si>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</si>
  <si>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</si>
  <si>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</si>
  <si>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</si>
  <si>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</si>
  <si>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</si>
  <si>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</si>
  <si>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</si>
  <si>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</si>
  <si>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</si>
  <si>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</si>
  <si>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</si>
  <si>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</si>
  <si>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</si>
  <si>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</si>
  <si>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</si>
  <si>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</si>
  <si>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</si>
  <si>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</si>
  <si>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</si>
  <si>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</si>
  <si>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</si>
  <si>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</si>
  <si>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</si>
  <si>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</si>
  <si>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</si>
  <si>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</si>
  <si>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</si>
  <si>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</si>
  <si>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</si>
  <si>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</si>
  <si>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</si>
  <si>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</si>
  <si>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</si>
  <si>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</si>
  <si>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</si>
  <si>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</si>
  <si>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</si>
  <si>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</si>
  <si>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</si>
  <si>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</si>
  <si>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</si>
  <si>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</si>
  <si>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</si>
  <si>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</si>
  <si>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</si>
  <si>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</si>
  <si>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</si>
  <si>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</si>
  <si>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</si>
  <si>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</si>
  <si>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</si>
  <si>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</si>
  <si>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</si>
  <si>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</si>
  <si>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</si>
  <si>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</si>
  <si>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</si>
  <si>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</si>
  <si>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</si>
  <si>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</si>
  <si>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</si>
  <si>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</si>
  <si>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</si>
  <si>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</si>
  <si>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</si>
  <si>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</si>
  <si>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</si>
  <si>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</si>
  <si>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</si>
  <si>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</si>
  <si>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</si>
  <si>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</si>
  <si>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</si>
  <si>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</si>
  <si>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</si>
  <si>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</si>
  <si>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</si>
  <si>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</si>
  <si>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</si>
  <si>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</si>
  <si>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</si>
  <si>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</si>
  <si>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</si>
  <si>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</si>
  <si>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</si>
  <si>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</si>
  <si>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</si>
  <si>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</si>
  <si>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</si>
  <si>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</si>
  <si>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</si>
  <si>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</si>
  <si>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</si>
  <si>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</si>
  <si>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</si>
  <si>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</si>
  <si>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</si>
  <si>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</si>
  <si>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</si>
  <si>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</si>
  <si>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</si>
  <si>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</si>
  <si>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</si>
  <si>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</si>
  <si>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</si>
  <si>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</si>
  <si>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</si>
  <si>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</si>
  <si>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</si>
  <si>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</si>
  <si>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</si>
  <si>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</si>
  <si>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</si>
  <si>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</si>
  <si>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</si>
  <si>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</si>
  <si>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</si>
  <si>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</si>
  <si>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</si>
  <si>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</si>
  <si>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</si>
  <si>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</si>
  <si>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</si>
  <si>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</si>
  <si>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</si>
  <si>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</si>
  <si>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</si>
  <si>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</si>
  <si>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</si>
  <si>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</si>
  <si>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</si>
  <si>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</si>
  <si>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</si>
  <si>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</si>
  <si>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</si>
  <si>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</si>
  <si>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</si>
  <si>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</si>
  <si>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</si>
  <si>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</si>
  <si>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</si>
  <si>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</si>
  <si>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</si>
  <si>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</si>
  <si>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</si>
  <si>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</si>
  <si>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</si>
  <si>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</si>
  <si>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</si>
  <si>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</si>
  <si>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</si>
  <si>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</si>
  <si>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</si>
  <si>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</si>
  <si>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</si>
  <si>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</si>
  <si>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</si>
  <si>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</si>
  <si>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</si>
  <si>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</si>
  <si>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</si>
  <si>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</si>
  <si>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</si>
  <si>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</si>
  <si>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</si>
  <si>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</si>
  <si>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</si>
  <si>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</si>
  <si>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</si>
  <si>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</si>
  <si>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</si>
  <si>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</si>
  <si>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</si>
  <si>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</si>
  <si>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</si>
  <si>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</si>
  <si>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</si>
  <si>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</si>
  <si>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</si>
  <si>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</si>
  <si>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</si>
  <si>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</si>
  <si>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</si>
  <si>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</si>
  <si>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</si>
  <si>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</si>
  <si>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</si>
  <si>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</si>
  <si>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</si>
  <si>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</si>
  <si>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</si>
  <si>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</si>
  <si>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</si>
  <si>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</si>
  <si>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</si>
  <si>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</si>
  <si>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</si>
  <si>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</si>
  <si>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</si>
  <si>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</si>
  <si>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</si>
  <si>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</si>
  <si>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</si>
  <si>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</si>
  <si>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</si>
  <si>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</si>
  <si>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</si>
  <si>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</si>
  <si>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</si>
  <si>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</si>
  <si>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</si>
  <si>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</si>
  <si>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</si>
  <si>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</si>
  <si>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</si>
  <si>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</si>
  <si>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</si>
  <si>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</si>
  <si>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</si>
  <si>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</si>
  <si>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</si>
  <si>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</si>
  <si>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</si>
  <si>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</si>
  <si>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</si>
  <si>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</si>
  <si>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</si>
  <si>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</si>
  <si>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</si>
  <si>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</si>
  <si>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</si>
  <si>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</si>
  <si>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</si>
  <si>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</si>
  <si>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</si>
  <si>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</si>
  <si>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</si>
  <si>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</si>
  <si>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</si>
  <si>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</si>
  <si>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</si>
  <si>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</si>
  <si>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</si>
  <si>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</si>
  <si>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</si>
  <si>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</si>
  <si>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</si>
  <si>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</si>
  <si>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</si>
  <si>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</si>
  <si>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</si>
  <si>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</si>
  <si>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</si>
  <si>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</si>
  <si>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</si>
  <si>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</si>
  <si>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</si>
  <si>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</si>
  <si>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</si>
  <si>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</si>
  <si>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</si>
  <si>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</si>
  <si>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</si>
  <si>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</si>
  <si>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</si>
  <si>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</si>
  <si>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</si>
  <si>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</si>
  <si>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</si>
  <si>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</si>
  <si>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</si>
  <si>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</si>
  <si>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</si>
  <si>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</si>
  <si>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</si>
  <si>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</si>
  <si>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</si>
  <si>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</si>
  <si>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</si>
  <si>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</si>
  <si>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</si>
  <si>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</si>
  <si>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</si>
  <si>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</si>
  <si>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</si>
  <si>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</si>
  <si>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</si>
  <si>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</si>
  <si>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</si>
  <si>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</si>
  <si>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</si>
  <si>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</si>
  <si>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</si>
  <si>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</si>
  <si>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</si>
  <si>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</si>
  <si>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</si>
  <si>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</si>
  <si>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</si>
  <si>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</si>
  <si>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</si>
  <si>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</si>
  <si>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</si>
  <si>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</si>
  <si>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</si>
  <si>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</si>
  <si>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</si>
  <si>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</si>
  <si>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</si>
  <si>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</si>
  <si>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</si>
  <si>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</si>
  <si>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</si>
  <si>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</si>
  <si>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</si>
  <si>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</si>
  <si>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</si>
  <si>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</si>
  <si>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</si>
  <si>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</si>
  <si>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</si>
  <si>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</si>
  <si>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</si>
  <si>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</si>
  <si>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</si>
  <si>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</si>
  <si>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</si>
  <si>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</si>
  <si>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</si>
  <si>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</si>
  <si>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</si>
  <si>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</si>
  <si>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</si>
  <si>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</si>
  <si>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</si>
  <si>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</si>
  <si>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</si>
  <si>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</si>
  <si>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</si>
  <si>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</si>
  <si>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</si>
  <si>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</si>
  <si>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</si>
  <si>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</si>
  <si>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</si>
  <si>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</si>
  <si>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</si>
  <si>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</si>
  <si>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</si>
  <si>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</si>
  <si>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</si>
  <si>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</si>
  <si>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</si>
  <si>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</si>
  <si>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</si>
  <si>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</si>
  <si>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</si>
  <si>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</si>
  <si>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</si>
  <si>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</si>
  <si>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</si>
  <si>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</si>
  <si>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</si>
  <si>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</si>
  <si>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</si>
  <si>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</si>
  <si>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</si>
  <si>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</si>
  <si>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</si>
  <si>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</si>
  <si>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</si>
  <si>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</si>
  <si>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</si>
  <si>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</si>
  <si>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</si>
  <si>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</si>
  <si>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</si>
  <si>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</si>
  <si>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</si>
  <si>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</si>
  <si>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</si>
  <si>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</si>
  <si>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</si>
  <si>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</si>
  <si>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</si>
  <si>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</si>
  <si>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</si>
  <si>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</si>
  <si>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</si>
  <si>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</si>
  <si>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</si>
  <si>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</si>
  <si>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</si>
  <si>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</si>
  <si>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</si>
  <si>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</si>
  <si>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</si>
  <si>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</si>
  <si>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</si>
  <si>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</si>
  <si>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</si>
  <si>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</si>
  <si>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</si>
  <si>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</si>
  <si>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</si>
  <si>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</si>
  <si>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</si>
  <si>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</si>
  <si>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</si>
  <si>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</si>
  <si>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</si>
  <si>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</si>
  <si>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</si>
  <si>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</si>
  <si>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</si>
  <si>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</si>
  <si>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</si>
  <si>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</si>
  <si>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</si>
  <si>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</si>
  <si>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</si>
  <si>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</si>
  <si>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</si>
  <si>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</si>
  <si>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</si>
  <si>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</si>
  <si>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</si>
  <si>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</si>
  <si>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</si>
  <si>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</si>
  <si>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</si>
  <si>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</si>
  <si>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</si>
  <si>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</si>
  <si>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</si>
  <si>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</si>
  <si>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</si>
  <si>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</si>
  <si>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</si>
  <si>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</si>
  <si>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</si>
  <si>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</si>
  <si>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</si>
  <si>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</si>
  <si>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</si>
  <si>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</si>
  <si>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</si>
  <si>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</si>
  <si>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</si>
  <si>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</si>
  <si>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</si>
  <si>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</si>
  <si>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</si>
  <si>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</si>
  <si>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</si>
  <si>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</si>
  <si>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</si>
  <si>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</si>
  <si>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</si>
  <si>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</si>
  <si>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</si>
  <si>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</si>
  <si>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</si>
  <si>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</si>
  <si>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</si>
  <si>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</si>
  <si>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</si>
  <si>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</si>
  <si>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</si>
  <si>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</si>
  <si>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</si>
  <si>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</si>
  <si>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</si>
  <si>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</si>
  <si>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</si>
  <si>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</si>
  <si>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</si>
  <si>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</si>
  <si>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</si>
  <si>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</si>
  <si>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</si>
  <si>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</si>
  <si>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</si>
  <si>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</si>
  <si>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</si>
  <si>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</si>
  <si>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</si>
  <si>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</si>
  <si>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</si>
  <si>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</si>
  <si>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</si>
  <si>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</si>
  <si>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</si>
  <si>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</si>
  <si>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</si>
  <si>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</si>
  <si>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</si>
  <si>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</si>
  <si>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</si>
  <si>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</si>
  <si>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</si>
  <si>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</si>
  <si>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</si>
  <si>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</si>
  <si>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</si>
  <si>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</si>
  <si>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</si>
  <si>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</si>
  <si>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</si>
  <si>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</si>
  <si>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</si>
  <si>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</si>
  <si>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</si>
  <si>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</si>
  <si>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</si>
  <si>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</si>
  <si>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</si>
  <si>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</si>
  <si>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</si>
  <si>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</si>
  <si>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</si>
  <si>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</si>
  <si>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</si>
  <si>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</si>
  <si>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</si>
  <si>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</si>
  <si>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</si>
  <si>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</si>
  <si>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</si>
  <si>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</si>
  <si>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</si>
  <si>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</si>
  <si>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</si>
  <si>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</si>
  <si>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</si>
  <si>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</si>
  <si>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</si>
  <si>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</si>
  <si>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</si>
  <si>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</si>
  <si>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</si>
  <si>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</si>
  <si>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</si>
  <si>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</si>
  <si>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</si>
  <si>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</si>
  <si>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</si>
  <si>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</si>
  <si>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</si>
  <si>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</si>
  <si>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</si>
  <si>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</si>
  <si>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</si>
  <si>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</si>
  <si>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</si>
  <si>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</si>
  <si>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</si>
  <si>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</si>
  <si>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</si>
  <si>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</si>
  <si>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</si>
  <si>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</si>
  <si>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</si>
  <si>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</si>
  <si>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</si>
  <si>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</si>
  <si>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</si>
  <si>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</si>
  <si>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</si>
  <si>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</si>
  <si>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</si>
  <si>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</si>
  <si>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</si>
  <si>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</si>
  <si>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</si>
  <si>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</si>
  <si>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</si>
  <si>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</si>
  <si>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</si>
  <si>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</si>
  <si>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</si>
  <si>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</si>
  <si>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</si>
  <si>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</si>
  <si>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</si>
  <si>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</si>
  <si>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</si>
  <si>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</si>
  <si>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</si>
  <si>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</si>
  <si>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</si>
  <si>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</si>
  <si>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</si>
  <si>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</si>
  <si>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</si>
  <si>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</si>
  <si>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</si>
  <si>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</si>
  <si>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</si>
  <si>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</si>
  <si>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</si>
  <si>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</si>
  <si>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</si>
  <si>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</si>
  <si>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</si>
  <si>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</si>
  <si>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</si>
  <si>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</si>
  <si>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</si>
  <si>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</si>
  <si>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</si>
  <si>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</si>
  <si>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</si>
  <si>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</si>
  <si>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</si>
  <si>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</si>
  <si>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</si>
  <si>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</si>
  <si>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</si>
  <si>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</si>
  <si>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</si>
  <si>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</si>
  <si>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</si>
  <si>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</si>
  <si>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</si>
  <si>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</si>
  <si>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</si>
  <si>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</si>
  <si>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</si>
  <si>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</si>
  <si>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</si>
  <si>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</si>
  <si>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</si>
  <si>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</si>
  <si>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</si>
  <si>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</si>
  <si>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</si>
  <si>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</si>
  <si>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</si>
  <si>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</si>
  <si>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</si>
  <si>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</si>
  <si>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</si>
  <si>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</si>
  <si>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</si>
  <si>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</si>
  <si>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</si>
  <si>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</si>
  <si>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</si>
  <si>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</si>
  <si>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</si>
  <si>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</si>
  <si>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</si>
  <si>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</si>
  <si>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</si>
  <si>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</si>
  <si>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</si>
  <si>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</si>
  <si>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</si>
  <si>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</si>
  <si>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</si>
  <si>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</si>
  <si>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</si>
  <si>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</si>
  <si>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</si>
  <si>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</si>
  <si>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</si>
  <si>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</si>
  <si>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</si>
  <si>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</si>
  <si>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</si>
  <si>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</si>
  <si>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</si>
  <si>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</si>
  <si>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</si>
  <si>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</si>
  <si>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</si>
  <si>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</si>
  <si>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</si>
  <si>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</si>
  <si>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</si>
  <si>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</si>
  <si>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</si>
  <si>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</si>
  <si>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</si>
  <si>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</si>
  <si>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</si>
  <si>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</si>
  <si>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</si>
  <si>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</si>
  <si>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</si>
  <si>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</si>
  <si>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</si>
  <si>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</si>
  <si>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</si>
  <si>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</si>
  <si>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</si>
  <si>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</si>
  <si>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</si>
  <si>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</si>
  <si>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</si>
  <si>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</si>
  <si>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</si>
  <si>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</si>
  <si>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</si>
  <si>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</si>
  <si>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</si>
  <si>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</si>
  <si>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</si>
  <si>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</si>
  <si>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</si>
  <si>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</si>
  <si>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</si>
  <si>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</si>
  <si>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</si>
  <si>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</si>
  <si>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</si>
  <si>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</si>
  <si>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</si>
  <si>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</si>
  <si>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</si>
  <si>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</si>
  <si>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</si>
  <si>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</si>
  <si>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</si>
  <si>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</si>
  <si>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</si>
  <si>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</si>
  <si>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</si>
  <si>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</si>
  <si>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</si>
  <si>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</si>
  <si>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</si>
  <si>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</si>
  <si>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</si>
  <si>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</si>
  <si>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</si>
  <si>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</si>
  <si>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</si>
  <si>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</si>
  <si>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</si>
  <si>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</si>
  <si>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</si>
  <si>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</si>
  <si>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</si>
  <si>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</si>
  <si>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</si>
  <si>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</si>
  <si>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</si>
  <si>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</si>
  <si>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</si>
  <si>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</si>
  <si>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</si>
  <si>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</si>
  <si>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</si>
  <si>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</si>
  <si>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</si>
  <si>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</si>
  <si>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</si>
  <si>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</si>
  <si>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</si>
  <si>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</si>
  <si>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</si>
  <si>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</si>
  <si>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</si>
  <si>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</si>
  <si>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</si>
  <si>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</si>
  <si>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</si>
  <si>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</si>
  <si>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</si>
  <si>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</si>
  <si>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</si>
  <si>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</si>
  <si>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</si>
  <si>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</si>
  <si>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</si>
  <si>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</si>
  <si>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</si>
  <si>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</si>
  <si>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</si>
  <si>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</si>
  <si>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</si>
  <si>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</si>
  <si>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</si>
  <si>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</si>
  <si>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</si>
  <si>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</si>
  <si>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</si>
  <si>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</si>
  <si>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</si>
  <si>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</si>
  <si>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</si>
  <si>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</si>
  <si>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</si>
  <si>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</si>
  <si>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</si>
  <si>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</si>
  <si>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</si>
  <si>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</si>
  <si>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</si>
  <si>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</si>
  <si>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</si>
  <si>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</si>
  <si>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</si>
  <si>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</si>
  <si>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</si>
  <si>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</si>
  <si>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</si>
  <si>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</si>
  <si>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</si>
  <si>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</si>
  <si>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</si>
  <si>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</si>
  <si>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</si>
  <si>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</si>
  <si>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</si>
  <si>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</si>
  <si>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</si>
  <si>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</si>
  <si>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</si>
  <si>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</si>
  <si>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</si>
  <si>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</si>
  <si>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</si>
  <si>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</si>
  <si>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</si>
  <si>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</si>
  <si>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</si>
  <si>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</si>
  <si>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</si>
  <si>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</si>
  <si>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</si>
  <si>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</si>
  <si>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</si>
  <si>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</si>
  <si>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</si>
  <si>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</si>
  <si>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</si>
  <si>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</si>
  <si>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</si>
  <si>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</si>
  <si>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</si>
  <si>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</si>
  <si>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</si>
  <si>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</si>
  <si>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</si>
  <si>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</si>
  <si>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</si>
  <si>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</si>
  <si>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</si>
  <si>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</si>
  <si>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</si>
  <si>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</si>
  <si>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</si>
  <si>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</si>
  <si>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</si>
  <si>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</si>
  <si>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</si>
  <si>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</si>
  <si>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</si>
  <si>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</si>
  <si>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</si>
  <si>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</si>
  <si>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</si>
  <si>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</si>
  <si>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</si>
  <si>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</si>
  <si>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</si>
  <si>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</si>
  <si>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</si>
  <si>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</si>
  <si>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</si>
  <si>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</si>
  <si>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</si>
  <si>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</si>
  <si>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</si>
  <si>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</si>
  <si>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</si>
  <si>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</si>
  <si>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</si>
  <si>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</si>
  <si>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</si>
  <si>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</si>
  <si>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</si>
  <si>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</si>
  <si>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</si>
  <si>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</si>
  <si>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</si>
  <si>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</si>
  <si>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</si>
  <si>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</si>
  <si>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</si>
  <si>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</si>
  <si>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</si>
  <si>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</si>
  <si>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</si>
  <si>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</si>
  <si>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</si>
  <si>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</si>
  <si>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</si>
  <si>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</si>
  <si>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</si>
  <si>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</si>
  <si>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</si>
  <si>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</si>
  <si>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</si>
  <si>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</si>
  <si>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</si>
  <si>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</si>
  <si>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</si>
  <si>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</si>
  <si>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</si>
  <si>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</si>
  <si>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</si>
  <si>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</si>
  <si>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</si>
  <si>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</si>
  <si>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</si>
  <si>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</si>
  <si>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</si>
  <si>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</si>
  <si>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</si>
  <si>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</si>
  <si>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</si>
  <si>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</si>
  <si>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</si>
  <si>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</si>
  <si>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</si>
  <si>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</si>
  <si>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</si>
  <si>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</si>
  <si>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</si>
  <si>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</si>
  <si>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</si>
  <si>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</si>
  <si>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</si>
  <si>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</si>
  <si>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</si>
  <si>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</si>
  <si>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</si>
  <si>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</si>
  <si>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</si>
  <si>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</si>
  <si>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</si>
  <si>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</si>
  <si>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</si>
  <si>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</si>
  <si>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</si>
  <si>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</si>
  <si>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</si>
  <si>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</si>
  <si>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</si>
  <si>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</si>
  <si>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</si>
  <si>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</si>
  <si>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</si>
  <si>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</si>
  <si>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</si>
  <si>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</si>
  <si>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</si>
  <si>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</si>
  <si>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</si>
  <si>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</si>
  <si>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</si>
  <si>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</si>
  <si>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</si>
  <si>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</si>
  <si>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</si>
  <si>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</si>
  <si>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</si>
  <si>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</si>
  <si>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</si>
  <si>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</si>
  <si>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</si>
  <si>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</si>
  <si>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</si>
  <si>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</si>
  <si>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</si>
  <si>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</si>
  <si>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</si>
  <si>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</si>
  <si>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</si>
  <si>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</si>
  <si>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</si>
  <si>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</si>
  <si>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</si>
  <si>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</si>
  <si>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</si>
  <si>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</si>
  <si>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</si>
  <si>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</si>
  <si>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</si>
  <si>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</si>
  <si>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</si>
  <si>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</si>
  <si>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</si>
  <si>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</si>
  <si>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</si>
  <si>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</si>
  <si>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</si>
  <si>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</si>
  <si>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</si>
  <si>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</si>
  <si>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</si>
  <si>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</si>
  <si>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</si>
  <si>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</si>
  <si>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</si>
  <si>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</si>
  <si>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</si>
  <si>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</si>
  <si>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</si>
  <si>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</si>
  <si>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</si>
  <si>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</si>
  <si>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</si>
  <si>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</si>
  <si>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</si>
  <si>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</si>
  <si>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</si>
  <si>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</si>
  <si>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</si>
  <si>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</si>
  <si>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</si>
  <si>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</si>
  <si>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</si>
  <si>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</si>
  <si>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</si>
  <si>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</si>
  <si>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</si>
  <si>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</si>
  <si>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</si>
  <si>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</si>
  <si>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</si>
  <si>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</si>
  <si>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</si>
  <si>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</si>
  <si>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</si>
  <si>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</si>
  <si>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</si>
  <si>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</si>
  <si>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</si>
  <si>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</si>
  <si>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</si>
  <si>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</si>
  <si>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</si>
  <si>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</si>
  <si>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</si>
  <si>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</si>
  <si>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</si>
  <si>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</si>
  <si>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</si>
  <si>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</si>
  <si>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</si>
  <si>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</si>
  <si>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</si>
  <si>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</si>
  <si>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</si>
  <si>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</si>
  <si>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</si>
  <si>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</si>
  <si>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</si>
  <si>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</si>
  <si>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</si>
  <si>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</si>
  <si>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</si>
  <si>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</si>
  <si>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</si>
  <si>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</si>
  <si>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</si>
  <si>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</si>
  <si>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</si>
  <si>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</si>
  <si>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</si>
  <si>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</si>
  <si>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</si>
  <si>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</si>
  <si>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</si>
  <si>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</si>
  <si>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</si>
  <si>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</si>
  <si>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</si>
  <si>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</si>
  <si>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</si>
  <si>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</si>
  <si>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</si>
  <si>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</si>
  <si>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</si>
  <si>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</si>
  <si>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</si>
  <si>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</si>
  <si>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</si>
  <si>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</si>
  <si>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</si>
  <si>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</si>
  <si>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</si>
  <si>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</si>
  <si>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</si>
  <si>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</si>
  <si>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</si>
  <si>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</si>
  <si>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</si>
  <si>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</si>
  <si>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</si>
  <si>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</si>
  <si>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</si>
  <si>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</si>
  <si>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</si>
  <si>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</si>
  <si>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</si>
  <si>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</si>
  <si>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</si>
  <si>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</si>
  <si>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</si>
  <si>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</si>
  <si>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</si>
  <si>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</si>
  <si>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</si>
  <si>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</si>
  <si>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</si>
  <si>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</si>
  <si>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</si>
  <si>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</si>
  <si>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</si>
  <si>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</si>
  <si>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</si>
  <si>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</si>
  <si>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</si>
  <si>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</si>
  <si>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</si>
  <si>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</si>
  <si>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</si>
  <si>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</si>
  <si>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</si>
  <si>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</si>
  <si>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</si>
  <si>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</si>
  <si>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</si>
  <si>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</si>
  <si>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</si>
  <si>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</si>
  <si>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</si>
  <si>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</si>
  <si>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</si>
  <si>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</si>
  <si>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</si>
  <si>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</si>
  <si>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</si>
  <si>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</si>
  <si>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</si>
  <si>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</si>
  <si>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</si>
  <si>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</si>
  <si>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</si>
  <si>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</si>
  <si>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</si>
  <si>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</si>
  <si>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</si>
  <si>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</si>
  <si>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</si>
  <si>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</si>
  <si>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</si>
  <si>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</si>
  <si>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</si>
  <si>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</si>
  <si>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</si>
  <si>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</si>
  <si>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</si>
  <si>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</si>
  <si>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</si>
  <si>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</si>
  <si>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</si>
  <si>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</si>
  <si>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</si>
  <si>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</si>
  <si>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</si>
  <si>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</si>
  <si>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</si>
  <si>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</si>
  <si>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</si>
  <si>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</si>
  <si>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</si>
  <si>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</si>
  <si>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</si>
  <si>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</si>
  <si>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</si>
  <si>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</si>
  <si>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</si>
  <si>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</si>
  <si>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</si>
  <si>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</si>
  <si>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</si>
  <si>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</si>
  <si>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</si>
  <si>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</si>
  <si>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</si>
  <si>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</si>
  <si>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</si>
  <si>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</si>
  <si>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</si>
  <si>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</si>
  <si>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</si>
  <si>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</si>
  <si>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</si>
  <si>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</si>
  <si>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</si>
  <si>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</si>
  <si>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</si>
  <si>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</si>
  <si>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</si>
  <si>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</si>
  <si>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</si>
  <si>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</si>
  <si>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</si>
  <si>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</si>
  <si>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</si>
  <si>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</si>
  <si>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</si>
  <si>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</si>
  <si>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</si>
  <si>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</si>
  <si>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</si>
  <si>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</si>
  <si>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</si>
  <si>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</si>
  <si>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</si>
  <si>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</si>
  <si>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</si>
  <si>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</si>
  <si>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</si>
  <si>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</si>
  <si>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</si>
  <si>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</si>
  <si>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</si>
  <si>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</si>
  <si>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</si>
  <si>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</si>
  <si>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</si>
  <si>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</si>
  <si>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</si>
  <si>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</si>
  <si>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</si>
  <si>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</si>
  <si>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</si>
  <si>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</si>
  <si>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</si>
  <si>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</si>
  <si>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</si>
  <si>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</si>
  <si>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</si>
  <si>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</si>
  <si>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</si>
  <si>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</si>
  <si>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</si>
  <si>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</si>
  <si>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</si>
  <si>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</si>
  <si>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</si>
  <si>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</si>
  <si>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</si>
  <si>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</si>
  <si>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</si>
  <si>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</si>
  <si>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</si>
  <si>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</si>
  <si>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</si>
  <si>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</si>
  <si>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</si>
  <si>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</si>
  <si>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</si>
  <si>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</si>
  <si>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</si>
  <si>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</si>
  <si>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</si>
  <si>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</si>
  <si>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</si>
  <si>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</si>
  <si>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</si>
  <si>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</si>
  <si>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</si>
  <si>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</si>
  <si>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</si>
  <si>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</si>
  <si>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</si>
  <si>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</si>
  <si>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</si>
  <si>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</si>
  <si>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</si>
  <si>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</si>
  <si>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</si>
  <si>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</si>
  <si>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</si>
  <si>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</si>
  <si>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</si>
  <si>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</si>
  <si>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</si>
  <si>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</si>
  <si>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</si>
  <si>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</si>
  <si>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</si>
  <si>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</si>
  <si>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</si>
  <si>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</si>
  <si>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</si>
  <si>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</si>
  <si>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</si>
  <si>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</si>
  <si>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</si>
  <si>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</si>
  <si>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</si>
  <si>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</si>
  <si>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</si>
  <si>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</si>
  <si>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</si>
  <si>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</si>
  <si>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</si>
  <si>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</si>
  <si>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</si>
  <si>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</si>
  <si>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</si>
  <si>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</si>
  <si>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</si>
  <si>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</si>
  <si>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</si>
  <si>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</si>
  <si>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</si>
  <si>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</si>
  <si>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</si>
  <si>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</si>
  <si>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</si>
  <si>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</si>
  <si>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</si>
  <si>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</si>
  <si>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</si>
  <si>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</si>
  <si>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</si>
  <si>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</si>
  <si>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</si>
  <si>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</si>
  <si>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</si>
  <si>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</si>
  <si>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</si>
  <si>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</si>
  <si>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</si>
  <si>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</si>
  <si>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</si>
  <si>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</si>
  <si>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</si>
  <si>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</si>
  <si>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</si>
  <si>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</si>
  <si>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</si>
  <si>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</si>
  <si>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</si>
  <si>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</si>
  <si>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</si>
  <si>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</si>
  <si>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</si>
  <si>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</si>
  <si>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</si>
  <si>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</si>
  <si>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</si>
  <si>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</si>
  <si>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</si>
  <si>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</si>
  <si>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</si>
  <si>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</si>
  <si>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</si>
  <si>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</si>
  <si>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</si>
  <si>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</si>
  <si>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</si>
  <si>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</si>
  <si>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</si>
  <si>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</si>
  <si>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</si>
  <si>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</si>
  <si>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</si>
  <si>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</si>
  <si>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</si>
  <si>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</si>
  <si>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</si>
  <si>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</si>
  <si>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</si>
  <si>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</si>
  <si>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</si>
  <si>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</si>
  <si>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</si>
  <si>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</si>
  <si>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</si>
  <si>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</si>
  <si>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</si>
  <si>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</si>
  <si>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</si>
  <si>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</si>
  <si>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</si>
  <si>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</si>
  <si>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</si>
  <si>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</si>
  <si>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</si>
  <si>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</si>
  <si>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</si>
  <si>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</si>
  <si>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</si>
  <si>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</si>
  <si>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</si>
  <si>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</si>
  <si>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</si>
  <si>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</si>
  <si>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</si>
  <si>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</si>
  <si>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</si>
  <si>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</si>
  <si>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</si>
  <si>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</si>
  <si>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</si>
  <si>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</si>
  <si>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</si>
  <si>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</si>
  <si>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</si>
  <si>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</si>
  <si>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</si>
  <si>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</si>
  <si>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</si>
  <si>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</si>
  <si>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</si>
  <si>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</si>
  <si>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</si>
  <si>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</si>
  <si>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</si>
  <si>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</si>
  <si>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</si>
  <si>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</si>
  <si>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</si>
  <si>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</si>
  <si>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</si>
  <si>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</si>
  <si>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</si>
  <si>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</si>
  <si>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</si>
  <si>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</si>
  <si>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</si>
  <si>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</si>
  <si>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</si>
  <si>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</si>
  <si>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</si>
  <si>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</si>
  <si>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</si>
  <si>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</si>
  <si>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</si>
  <si>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</si>
  <si>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</si>
  <si>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</si>
  <si>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</si>
  <si>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</si>
  <si>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</si>
  <si>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</si>
  <si>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</si>
  <si>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</si>
  <si>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</si>
  <si>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</si>
  <si>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</si>
  <si>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</si>
  <si>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</si>
  <si>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</si>
  <si>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</si>
  <si>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</si>
  <si>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</si>
  <si>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</si>
  <si>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</si>
  <si>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</si>
  <si>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</si>
  <si>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</si>
  <si>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</si>
  <si>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</si>
  <si>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</si>
  <si>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</si>
  <si>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</si>
  <si>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</si>
  <si>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</si>
  <si>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</si>
  <si>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</si>
  <si>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</si>
  <si>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</si>
  <si>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</si>
  <si>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</si>
  <si>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</si>
  <si>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</si>
  <si>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</si>
  <si>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</si>
  <si>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</si>
  <si>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</si>
  <si>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</si>
  <si>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</si>
  <si>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</si>
  <si>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</si>
  <si>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</si>
  <si>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</si>
  <si>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</si>
  <si>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</si>
  <si>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</si>
  <si>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</si>
  <si>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</si>
  <si>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</si>
  <si>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</si>
  <si>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</si>
  <si>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</si>
  <si>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</si>
  <si>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</si>
  <si>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</si>
  <si>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</si>
  <si>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</si>
  <si>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</si>
  <si>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</si>
  <si>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</si>
  <si>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</si>
  <si>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</si>
  <si>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</si>
  <si>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</si>
  <si>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</si>
  <si>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</si>
  <si>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</si>
  <si>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</si>
  <si>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</si>
  <si>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</si>
  <si>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</si>
  <si>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</si>
  <si>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</si>
  <si>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</si>
  <si>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</si>
  <si>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</si>
  <si>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</si>
  <si>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</si>
  <si>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</si>
  <si>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</si>
  <si>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</si>
  <si>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</si>
  <si>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</si>
  <si>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</si>
  <si>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</si>
  <si>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</si>
  <si>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</si>
  <si>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</si>
  <si>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</si>
  <si>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</si>
  <si>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</si>
  <si>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</si>
  <si>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</si>
  <si>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</si>
  <si>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</si>
  <si>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</si>
  <si>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</si>
  <si>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</si>
  <si>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</si>
  <si>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</si>
  <si>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</si>
  <si>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</si>
  <si>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</si>
  <si>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</si>
  <si>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</si>
  <si>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</si>
  <si>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</si>
  <si>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</si>
  <si>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</si>
  <si>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</si>
  <si>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</si>
  <si>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</si>
  <si>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</si>
  <si>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</si>
  <si>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</si>
  <si>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</si>
  <si>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</si>
  <si>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</si>
  <si>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</si>
  <si>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</si>
  <si>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</si>
  <si>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</si>
  <si>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</si>
  <si>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</si>
  <si>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</si>
  <si>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</si>
  <si>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</si>
  <si>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</si>
  <si>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</si>
  <si>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</si>
  <si>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</si>
  <si>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</si>
  <si>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</si>
  <si>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</si>
  <si>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</si>
  <si>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</si>
  <si>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</si>
  <si>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</si>
  <si>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</si>
  <si>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</si>
  <si>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</si>
  <si>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</si>
  <si>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</si>
  <si>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</si>
  <si>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</si>
  <si>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</si>
  <si>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</si>
  <si>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</si>
  <si>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</si>
  <si>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</si>
  <si>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</si>
  <si>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</si>
  <si>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</si>
  <si>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</si>
  <si>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</si>
  <si>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</si>
  <si>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</si>
  <si>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</si>
  <si>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</si>
  <si>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</si>
  <si>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</si>
  <si>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</si>
  <si>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</si>
  <si>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</si>
  <si>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</si>
  <si>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</si>
  <si>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</si>
  <si>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</si>
  <si>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</si>
  <si>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</si>
  <si>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</si>
  <si>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</si>
  <si>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</si>
  <si>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</si>
  <si>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</si>
  <si>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</si>
  <si>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</si>
  <si>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</si>
  <si>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</si>
  <si>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</si>
  <si>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</si>
  <si>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</si>
  <si>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</si>
  <si>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</si>
  <si>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</si>
  <si>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</si>
  <si>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</si>
  <si>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</si>
  <si>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</si>
  <si>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</si>
  <si>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</si>
  <si>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</si>
  <si>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</si>
  <si>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</si>
  <si>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</si>
  <si>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</si>
  <si>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</si>
  <si>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</si>
  <si>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</si>
  <si>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</si>
  <si>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</si>
  <si>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</si>
  <si>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</si>
  <si>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</si>
  <si>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</si>
  <si>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</si>
  <si>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</si>
  <si>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</si>
  <si>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</si>
  <si>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</si>
  <si>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</si>
  <si>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</si>
  <si>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</si>
  <si>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</si>
  <si>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</si>
  <si>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</si>
  <si>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</si>
  <si>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</si>
  <si>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</si>
  <si>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</si>
  <si>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</si>
  <si>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</si>
  <si>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</si>
  <si>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</si>
  <si>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</si>
  <si>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</si>
  <si>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</si>
  <si>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</si>
  <si>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</si>
  <si>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</si>
  <si>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</si>
  <si>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</si>
  <si>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</si>
  <si>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</si>
  <si>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</si>
  <si>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</si>
  <si>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</si>
  <si>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</si>
  <si>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</si>
  <si>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</si>
  <si>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</si>
  <si>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</si>
  <si>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</si>
  <si>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</si>
  <si>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</si>
  <si>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</si>
  <si>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</si>
  <si>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</si>
  <si>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</si>
  <si>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</si>
  <si>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</si>
  <si>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</si>
  <si>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</si>
  <si>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</si>
  <si>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</si>
  <si>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</si>
  <si>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</si>
  <si>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</si>
  <si>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</si>
  <si>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</si>
  <si>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</si>
  <si>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</si>
  <si>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</si>
  <si>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</si>
  <si>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</si>
  <si>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</si>
  <si>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</si>
  <si>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</si>
  <si>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</si>
  <si>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</si>
  <si>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</si>
  <si>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</si>
  <si>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</si>
  <si>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</si>
  <si>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</si>
  <si>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</si>
  <si>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</si>
  <si>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</si>
  <si>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</si>
  <si>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</si>
  <si>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</si>
  <si>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</si>
  <si>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</si>
  <si>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</si>
  <si>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</si>
  <si>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</si>
  <si>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</si>
  <si>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</si>
  <si>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</si>
  <si>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</si>
  <si>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</si>
  <si>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</si>
  <si>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</si>
  <si>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</si>
  <si>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</si>
  <si>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</si>
  <si>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</si>
  <si>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</si>
  <si>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</si>
  <si>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</si>
  <si>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</si>
  <si>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</si>
  <si>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</si>
  <si>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</si>
  <si>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</si>
  <si>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</si>
  <si>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</si>
  <si>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</si>
  <si>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</si>
  <si>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</si>
  <si>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</si>
  <si>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</si>
  <si>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</si>
  <si>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</si>
  <si>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</si>
  <si>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</si>
  <si>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</si>
  <si>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</si>
  <si>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</si>
  <si>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</si>
  <si>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</si>
  <si>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</si>
  <si>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</si>
  <si>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</si>
  <si>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</si>
  <si>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</si>
  <si>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</si>
  <si>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</si>
  <si>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</si>
  <si>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</si>
  <si>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</si>
  <si>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</si>
  <si>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</si>
  <si>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</si>
  <si>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</si>
  <si>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</si>
  <si>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</si>
  <si>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</si>
  <si>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</si>
  <si>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</si>
  <si>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</si>
  <si>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</si>
  <si>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</si>
  <si>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</si>
  <si>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</si>
  <si>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</si>
  <si>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</si>
  <si>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</si>
  <si>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</si>
  <si>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</si>
  <si>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</si>
  <si>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</si>
  <si>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</si>
  <si>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</si>
  <si>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</si>
  <si>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</si>
  <si>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</si>
  <si>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</si>
  <si>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</si>
  <si>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</si>
  <si>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</si>
  <si>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</si>
  <si>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</si>
  <si>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</si>
  <si>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</si>
  <si>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</si>
  <si>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</si>
  <si>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</si>
  <si>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</si>
  <si>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</si>
  <si>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</si>
  <si>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</si>
  <si>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</si>
  <si>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</si>
  <si>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</si>
  <si>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</si>
  <si>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</si>
  <si>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</si>
  <si>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</si>
  <si>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</si>
  <si>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</si>
  <si>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</si>
  <si>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</si>
  <si>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</si>
  <si>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</si>
  <si>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</si>
  <si>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</si>
  <si>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</si>
  <si>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</si>
  <si>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</si>
  <si>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</si>
  <si>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</si>
  <si>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</si>
  <si>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</si>
  <si>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</si>
  <si>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</si>
  <si>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</si>
  <si>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</si>
  <si>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</si>
  <si>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</si>
  <si>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</si>
  <si>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</si>
  <si>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</si>
  <si>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</si>
  <si>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</si>
  <si>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</si>
  <si>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</si>
  <si>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</si>
  <si>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</si>
  <si>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</si>
  <si>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</si>
  <si>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</si>
  <si>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</si>
  <si>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</si>
  <si>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</si>
  <si>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</si>
  <si>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</si>
  <si>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</si>
  <si>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</si>
  <si>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</si>
  <si>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</si>
  <si>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</si>
  <si>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</si>
  <si>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</si>
  <si>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</si>
  <si>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</si>
  <si>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</si>
  <si>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</si>
  <si>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</si>
  <si>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</si>
  <si>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</si>
  <si>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</si>
  <si>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</si>
  <si>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</si>
  <si>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</si>
  <si>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</si>
  <si>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</si>
  <si>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</si>
  <si>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</si>
  <si>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</si>
  <si>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</si>
  <si>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</si>
  <si>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</si>
  <si>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</si>
  <si>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</si>
  <si>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</si>
  <si>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</si>
  <si>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</si>
  <si>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</si>
  <si>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</si>
  <si>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</si>
  <si>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</si>
  <si>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</si>
  <si>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</si>
  <si>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</si>
  <si>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</si>
  <si>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</si>
  <si>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</si>
  <si>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</si>
  <si>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</si>
  <si>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</si>
  <si>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</si>
  <si>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</si>
  <si>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</si>
  <si>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</si>
  <si>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</si>
  <si>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</si>
  <si>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</si>
  <si>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</si>
  <si>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</si>
  <si>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</si>
  <si>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</si>
  <si>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</si>
  <si>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</si>
  <si>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</si>
  <si>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</si>
  <si>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</si>
  <si>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</si>
  <si>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</si>
  <si>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</si>
  <si>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</si>
  <si>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</si>
  <si>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</si>
  <si>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</si>
  <si>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</si>
  <si>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</si>
  <si>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</si>
  <si>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</si>
  <si>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</si>
  <si>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</si>
  <si>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</si>
  <si>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</si>
  <si>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</si>
  <si>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</si>
  <si>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</si>
  <si>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</si>
  <si>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</si>
  <si>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</si>
  <si>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</si>
  <si>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</si>
  <si>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</si>
  <si>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</si>
  <si>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</si>
  <si>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</si>
  <si>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</si>
  <si>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</si>
  <si>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</si>
  <si>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</si>
  <si>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</si>
  <si>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</si>
  <si>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</si>
  <si>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</si>
  <si>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</si>
  <si>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</si>
  <si>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</si>
  <si>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</si>
  <si>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</si>
  <si>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</si>
  <si>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</si>
  <si>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</si>
  <si>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</si>
  <si>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</si>
  <si>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</si>
  <si>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</si>
  <si>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</si>
  <si>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</si>
  <si>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</si>
  <si>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</si>
  <si>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</si>
  <si>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</si>
  <si>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</si>
  <si>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</si>
  <si>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</si>
  <si>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</si>
  <si>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</si>
  <si>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</si>
  <si>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</si>
  <si>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</si>
  <si>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</si>
  <si>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</si>
  <si>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</si>
  <si>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</si>
  <si>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</si>
  <si>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</si>
  <si>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</si>
  <si>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</si>
  <si>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</si>
  <si>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</si>
  <si>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</si>
  <si>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</si>
  <si>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</si>
  <si>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</si>
  <si>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</si>
  <si>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</si>
  <si>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</si>
  <si>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</si>
  <si>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</si>
  <si>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</si>
  <si>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</si>
  <si>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</si>
  <si>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</si>
  <si>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</si>
  <si>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</si>
  <si>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</si>
  <si>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</si>
  <si>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</si>
  <si>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</si>
  <si>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</si>
  <si>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</si>
  <si>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</si>
  <si>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</si>
  <si>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</si>
  <si>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</si>
  <si>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</si>
  <si>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</si>
  <si>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</si>
  <si>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</si>
  <si>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</si>
  <si>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</si>
  <si>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</si>
  <si>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</si>
  <si>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</si>
  <si>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</si>
  <si>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</si>
  <si>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</si>
  <si>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</si>
  <si>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</si>
  <si>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</si>
  <si>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</si>
  <si>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</si>
  <si>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</si>
  <si>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</si>
  <si>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</si>
  <si>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</si>
  <si>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</si>
  <si>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</si>
  <si>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</si>
  <si>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</si>
  <si>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</si>
  <si>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</si>
  <si>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</si>
  <si>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</si>
  <si>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</si>
  <si>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</si>
  <si>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</si>
  <si>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</si>
  <si>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</si>
  <si>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</si>
  <si>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</si>
  <si>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</si>
  <si>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</si>
  <si>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</si>
  <si>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</si>
  <si>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</si>
  <si>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</si>
  <si>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</si>
  <si>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</si>
  <si>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</si>
  <si>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</si>
  <si>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</si>
  <si>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</si>
  <si>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</si>
  <si>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</si>
  <si>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</si>
  <si>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</si>
  <si>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</si>
  <si>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</si>
  <si>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</si>
  <si>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</si>
  <si>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</si>
  <si>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</si>
  <si>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</si>
  <si>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</si>
  <si>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</si>
  <si>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</si>
  <si>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</si>
  <si>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</si>
  <si>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</si>
  <si>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</si>
  <si>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</si>
  <si>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</si>
  <si>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</si>
  <si>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</si>
  <si>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</si>
  <si>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</si>
  <si>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</si>
  <si>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</si>
  <si>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</si>
  <si>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</si>
  <si>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</si>
  <si>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</si>
  <si>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</si>
  <si>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</si>
  <si>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</si>
  <si>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</si>
  <si>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</si>
  <si>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</si>
  <si>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</si>
  <si>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</si>
  <si>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</si>
  <si>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</si>
  <si>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</si>
  <si>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</si>
  <si>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</si>
  <si>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</si>
  <si>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</si>
  <si>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</si>
  <si>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</si>
  <si>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</si>
  <si>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</si>
  <si>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</si>
  <si>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</si>
  <si>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</si>
  <si>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</si>
  <si>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</si>
  <si>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</si>
  <si>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</si>
  <si>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</si>
  <si>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</si>
  <si>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</si>
  <si>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</si>
  <si>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</si>
  <si>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</si>
  <si>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</si>
  <si>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</si>
  <si>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</si>
  <si>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</si>
  <si>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</si>
  <si>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</si>
  <si>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</si>
  <si>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</si>
  <si>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</si>
  <si>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</si>
  <si>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</si>
  <si>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</si>
  <si>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</si>
  <si>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</si>
  <si>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</si>
  <si>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</si>
  <si>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</si>
  <si>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</si>
  <si>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</si>
  <si>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</si>
  <si>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</si>
  <si>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</si>
  <si>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</si>
  <si>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</si>
  <si>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</si>
  <si>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</si>
  <si>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</si>
  <si>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</si>
  <si>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</si>
  <si>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</si>
  <si>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</si>
  <si>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</si>
  <si>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</si>
  <si>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</si>
  <si>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</si>
  <si>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</si>
  <si>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</si>
  <si>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</si>
  <si>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</si>
  <si>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</si>
  <si>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</si>
  <si>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</si>
  <si>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</si>
  <si>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</si>
  <si>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</si>
  <si>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</si>
  <si>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</si>
  <si>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</si>
  <si>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</si>
  <si>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</si>
  <si>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</si>
  <si>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</si>
  <si>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</si>
  <si>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</si>
  <si>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</si>
  <si>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</si>
  <si>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</si>
  <si>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</si>
  <si>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</si>
  <si>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</si>
  <si>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</si>
  <si>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</si>
  <si>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</si>
  <si>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</si>
  <si>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</si>
  <si>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</si>
  <si>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</si>
  <si>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</si>
  <si>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</si>
  <si>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</si>
  <si>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</si>
  <si>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</si>
  <si>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</si>
  <si>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</si>
  <si>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</si>
  <si>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</si>
  <si>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</si>
  <si>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</si>
  <si>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</si>
  <si>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</si>
  <si>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</si>
  <si>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</si>
  <si>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</si>
  <si>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</si>
  <si>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</si>
  <si>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</si>
  <si>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</si>
  <si>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</si>
  <si>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</si>
  <si>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</si>
  <si>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</si>
  <si>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</si>
  <si>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</si>
  <si>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</si>
  <si>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</si>
  <si>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</si>
  <si>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</si>
  <si>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</si>
  <si>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</si>
  <si>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</si>
  <si>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</si>
  <si>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</si>
  <si>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</si>
  <si>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</si>
  <si>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</si>
  <si>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</si>
  <si>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</si>
  <si>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</si>
  <si>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</si>
  <si>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</si>
  <si>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</si>
  <si>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</si>
  <si>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</si>
  <si>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</si>
  <si>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</si>
  <si>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</si>
  <si>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</si>
  <si>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</si>
  <si>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</si>
  <si>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</si>
  <si>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</si>
  <si>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</si>
  <si>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</si>
  <si>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</si>
  <si>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</si>
  <si>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</si>
  <si>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</si>
  <si>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</si>
  <si>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</si>
  <si>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</si>
  <si>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</si>
  <si>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</si>
  <si>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</si>
  <si>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</si>
  <si>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</si>
  <si>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</si>
  <si>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</si>
  <si>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</si>
  <si>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</si>
  <si>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</si>
  <si>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</si>
  <si>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</si>
  <si>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</si>
  <si>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</si>
  <si>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</si>
  <si>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</si>
  <si>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</si>
  <si>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</si>
  <si>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</si>
  <si>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</si>
  <si>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</si>
  <si>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</si>
  <si>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</si>
  <si>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</si>
  <si>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</si>
  <si>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</si>
  <si>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</si>
  <si>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</si>
  <si>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</si>
  <si>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</si>
  <si>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</si>
  <si>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</si>
  <si>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</si>
  <si>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</si>
  <si>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</si>
  <si>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</si>
  <si>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</si>
  <si>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</si>
  <si>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</si>
  <si>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</si>
  <si>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</si>
  <si>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</si>
  <si>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</si>
  <si>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</si>
  <si>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</si>
  <si>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</si>
  <si>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</si>
  <si>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</si>
  <si>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</si>
  <si>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</si>
  <si>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</si>
  <si>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</si>
  <si>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</si>
  <si>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</si>
  <si>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</si>
  <si>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</si>
  <si>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</si>
  <si>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</si>
  <si>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</si>
  <si>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</si>
  <si>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</si>
  <si>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</si>
  <si>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</si>
  <si>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</si>
  <si>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</si>
  <si>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</si>
  <si>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</si>
  <si>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</si>
  <si>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</si>
  <si>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</si>
  <si>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</si>
  <si>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</si>
  <si>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</si>
  <si>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</si>
  <si>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</si>
  <si>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</si>
  <si>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</si>
  <si>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</si>
  <si>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</si>
  <si>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</si>
  <si>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</si>
  <si>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</si>
  <si>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</si>
  <si>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</si>
  <si>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</si>
  <si>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</si>
  <si>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</si>
  <si>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</si>
  <si>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</si>
  <si>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</si>
  <si>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</si>
  <si>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</si>
  <si>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</si>
  <si>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</si>
  <si>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</si>
  <si>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</si>
  <si>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</si>
  <si>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</si>
  <si>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</si>
  <si>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</si>
  <si>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</si>
  <si>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</si>
  <si>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</si>
  <si>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</si>
  <si>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</si>
  <si>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</si>
  <si>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</si>
  <si>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</si>
  <si>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</si>
  <si>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</si>
  <si>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</si>
  <si>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</si>
  <si>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</si>
  <si>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</si>
  <si>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</si>
  <si>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</si>
  <si>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</si>
  <si>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</si>
  <si>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</si>
  <si>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</si>
  <si>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</si>
  <si>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</si>
  <si>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</si>
  <si>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</si>
  <si>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</si>
  <si>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</si>
  <si>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</si>
  <si>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</si>
  <si>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</si>
  <si>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</si>
  <si>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</si>
  <si>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</si>
  <si>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</si>
  <si>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</si>
  <si>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</si>
  <si>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</si>
  <si>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</si>
  <si>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</si>
  <si>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</si>
  <si>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</si>
  <si>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</si>
  <si>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</si>
  <si>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</si>
  <si>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</si>
  <si>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</si>
  <si>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</si>
  <si>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</si>
  <si>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</si>
  <si>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</si>
  <si>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</si>
  <si>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</si>
  <si>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</si>
  <si>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</si>
  <si>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</si>
  <si>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</si>
  <si>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</si>
  <si>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</si>
  <si>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</si>
  <si>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</si>
  <si>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</si>
  <si>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</si>
  <si>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</si>
  <si>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</si>
  <si>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</si>
  <si>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</si>
  <si>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</si>
  <si>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</si>
  <si>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</si>
  <si>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</si>
  <si>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</si>
  <si>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</si>
  <si>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</si>
  <si>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</si>
  <si>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</si>
  <si>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</si>
  <si>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</si>
  <si>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</si>
  <si>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</si>
  <si>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</si>
  <si>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</si>
  <si>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</si>
  <si>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</si>
  <si>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</si>
  <si>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</si>
  <si>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</si>
  <si>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</si>
  <si>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</si>
  <si>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</si>
  <si>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</si>
  <si>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</si>
  <si>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</si>
  <si>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</si>
  <si>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</si>
  <si>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</si>
  <si>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</si>
  <si>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</si>
  <si>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</si>
  <si>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</si>
  <si>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</si>
  <si>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</si>
  <si>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</si>
  <si>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</si>
  <si>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</si>
  <si>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</si>
  <si>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</si>
  <si>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</si>
  <si>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</si>
  <si>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</si>
  <si>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</si>
  <si>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</si>
  <si>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</si>
  <si>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</si>
  <si>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</si>
  <si>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</si>
  <si>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</si>
  <si>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</si>
  <si>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</si>
  <si>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</si>
  <si>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</si>
  <si>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</si>
  <si>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</si>
  <si>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</si>
  <si>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</si>
  <si>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</si>
  <si>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</si>
  <si>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</si>
  <si>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</si>
  <si>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</si>
  <si>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</si>
  <si>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</si>
  <si>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</si>
  <si>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</si>
  <si>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</si>
  <si>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</si>
  <si>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</si>
  <si>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</si>
  <si>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</si>
  <si>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</si>
  <si>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</si>
  <si>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</si>
  <si>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</si>
  <si>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</si>
  <si>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</si>
  <si>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</si>
  <si>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</si>
  <si>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</si>
  <si>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</si>
  <si>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</si>
  <si>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</si>
  <si>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</si>
  <si>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</si>
  <si>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</si>
  <si>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</si>
  <si>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</si>
  <si>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</si>
  <si>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</si>
  <si>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</si>
  <si>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</si>
  <si>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</si>
  <si>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</si>
  <si>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</si>
  <si>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</si>
  <si>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</si>
  <si>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</si>
  <si>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</si>
  <si>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</si>
  <si>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</si>
  <si>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</si>
  <si>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</si>
  <si>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</si>
  <si>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</si>
  <si>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</si>
  <si>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</si>
  <si>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</si>
  <si>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</si>
  <si>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</si>
  <si>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</si>
  <si>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</si>
  <si>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</si>
  <si>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</si>
  <si>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</si>
  <si>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</si>
  <si>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</si>
  <si>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</si>
  <si>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</si>
  <si>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</si>
  <si>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</si>
  <si>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</si>
  <si>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</si>
  <si>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</si>
  <si>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</si>
  <si>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</si>
  <si>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</si>
  <si>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</si>
  <si>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</si>
  <si>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</si>
  <si>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</si>
  <si>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</si>
  <si>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</si>
  <si>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</si>
  <si>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</si>
  <si>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</si>
  <si>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</si>
  <si>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</si>
  <si>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</si>
  <si>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</si>
  <si>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</si>
  <si>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</si>
  <si>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</si>
  <si>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</si>
  <si>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</si>
  <si>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</si>
  <si>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</si>
  <si>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</si>
  <si>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</si>
  <si>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</si>
  <si>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</si>
  <si>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</si>
  <si>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</si>
  <si>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</si>
  <si>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</si>
  <si>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</si>
  <si>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</si>
  <si>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</si>
  <si>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</si>
  <si>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</si>
  <si>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</si>
  <si>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</si>
  <si>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</si>
  <si>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</si>
  <si>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</si>
  <si>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</si>
  <si>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</si>
  <si>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</si>
  <si>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</si>
  <si>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</si>
  <si>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</si>
  <si>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</si>
  <si>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</si>
  <si>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</si>
  <si>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</si>
  <si>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</si>
  <si>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</si>
  <si>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</si>
  <si>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</si>
  <si>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</si>
  <si>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</si>
  <si>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</si>
  <si>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</si>
  <si>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</si>
  <si>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</si>
  <si>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</si>
  <si>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</si>
  <si>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</si>
  <si>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</si>
  <si>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</si>
  <si>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</si>
  <si>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</si>
  <si>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</si>
  <si>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</si>
  <si>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</si>
  <si>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</si>
  <si>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</si>
  <si>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</si>
  <si>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</si>
  <si>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</si>
  <si>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</si>
  <si>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</si>
  <si>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</si>
  <si>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</si>
  <si>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</si>
  <si>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</si>
  <si>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</si>
  <si>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</si>
  <si>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</si>
  <si>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</si>
  <si>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</si>
  <si>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</si>
  <si>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</si>
  <si>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</si>
  <si>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</si>
  <si>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</si>
  <si>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</si>
  <si>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</si>
  <si>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</si>
  <si>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</si>
  <si>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</si>
  <si>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</si>
  <si>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</si>
  <si>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</si>
  <si>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</si>
  <si>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</si>
  <si>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</si>
  <si>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</si>
  <si>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</si>
  <si>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</si>
  <si>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</si>
  <si>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</si>
  <si>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</si>
  <si>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</si>
  <si>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</si>
  <si>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</si>
  <si>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</si>
  <si>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</si>
  <si>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</si>
  <si>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</si>
  <si>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</si>
  <si>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</si>
  <si>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</si>
  <si>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</si>
  <si>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</si>
  <si>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</si>
  <si>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</si>
  <si>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</si>
  <si>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</si>
  <si>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</si>
  <si>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</si>
  <si>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</si>
  <si>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</si>
  <si>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</si>
  <si>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</si>
  <si>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</si>
  <si>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</si>
  <si>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</si>
  <si>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</si>
  <si>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</si>
  <si>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</si>
  <si>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</si>
  <si>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</si>
  <si>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</si>
  <si>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</si>
  <si>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</si>
  <si>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</si>
  <si>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</si>
  <si>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</si>
  <si>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</si>
  <si>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</si>
  <si>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</si>
  <si>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</si>
  <si>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</si>
  <si>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</si>
  <si>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</si>
  <si>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</si>
  <si>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</si>
  <si>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</si>
  <si>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</si>
  <si>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</si>
  <si>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</si>
  <si>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</si>
  <si>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</si>
  <si>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</si>
  <si>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</si>
  <si>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</si>
  <si>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</si>
  <si>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</si>
  <si>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</si>
  <si>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</si>
  <si>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</si>
  <si>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</si>
  <si>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</si>
  <si>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</si>
  <si>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</si>
  <si>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</si>
  <si>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</si>
  <si>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</si>
  <si>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</si>
  <si>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</si>
  <si>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</si>
  <si>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</si>
  <si>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</si>
  <si>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</si>
  <si>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</si>
  <si>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</si>
  <si>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</si>
  <si>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</si>
  <si>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</si>
  <si>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</si>
  <si>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</si>
  <si>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</si>
  <si>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</si>
  <si>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</si>
  <si>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</si>
  <si>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</si>
  <si>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</si>
  <si>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</si>
  <si>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</si>
  <si>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</si>
  <si>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</si>
  <si>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</si>
  <si>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</si>
  <si>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</si>
  <si>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</si>
  <si>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</si>
  <si>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</si>
  <si>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</si>
  <si>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</si>
  <si>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</si>
  <si>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</si>
  <si>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</si>
  <si>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</si>
  <si>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</si>
  <si>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</si>
  <si>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</si>
  <si>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</si>
  <si>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</si>
  <si>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</si>
  <si>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</si>
  <si>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</si>
  <si>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</si>
  <si>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</si>
  <si>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</si>
  <si>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</si>
  <si>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</si>
  <si>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</si>
  <si>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</si>
  <si>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</si>
  <si>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</si>
  <si>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</si>
  <si>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</si>
  <si>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</si>
  <si>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</si>
  <si>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</si>
  <si>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</si>
  <si>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</si>
  <si>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</si>
  <si>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</si>
  <si>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</si>
  <si>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</si>
  <si>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</si>
  <si>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</si>
  <si>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</si>
  <si>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</si>
  <si>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</si>
  <si>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</si>
  <si>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</si>
  <si>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</si>
  <si>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</si>
  <si>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</si>
  <si>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</si>
  <si>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</si>
  <si>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</si>
  <si>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</si>
  <si>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</si>
  <si>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</si>
  <si>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</si>
  <si>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</si>
  <si>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</si>
  <si>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</si>
  <si>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</si>
  <si>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</si>
  <si>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</si>
  <si>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</si>
  <si>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</si>
  <si>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</si>
  <si>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</si>
  <si>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</si>
  <si>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</si>
  <si>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</si>
  <si>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</si>
  <si>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</si>
  <si>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</si>
  <si>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</si>
  <si>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</si>
  <si>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</si>
  <si>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</si>
  <si>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</si>
  <si>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</si>
  <si>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</si>
  <si>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</si>
  <si>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</si>
  <si>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</si>
  <si>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</si>
  <si>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</si>
  <si>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</si>
  <si>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</si>
  <si>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</si>
  <si>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</si>
  <si>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</si>
  <si>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</si>
  <si>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</si>
  <si>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</si>
  <si>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</si>
  <si>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</si>
  <si>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</si>
  <si>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</si>
  <si>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</si>
  <si>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</si>
  <si>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</si>
  <si>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</si>
  <si>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</si>
  <si>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</si>
  <si>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</si>
  <si>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</si>
  <si>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</si>
  <si>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</si>
  <si>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</si>
  <si>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</si>
  <si>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</si>
  <si>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</si>
  <si>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</si>
  <si>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</si>
  <si>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</si>
  <si>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</si>
  <si>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</si>
  <si>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</si>
  <si>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</si>
  <si>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</si>
  <si>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</si>
  <si>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</si>
  <si>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</si>
  <si>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</si>
  <si>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</si>
  <si>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</si>
  <si>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</si>
  <si>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</si>
  <si>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</si>
  <si>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</si>
  <si>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</si>
  <si>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</si>
  <si>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</si>
  <si>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</si>
  <si>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</si>
  <si>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</si>
  <si>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</si>
  <si>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</si>
  <si>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</si>
  <si>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</si>
  <si>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</si>
  <si>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</si>
  <si>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</si>
  <si>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</si>
  <si>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</si>
  <si>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</si>
  <si>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</si>
  <si>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</si>
  <si>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</si>
  <si>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</si>
  <si>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</si>
  <si>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</si>
  <si>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</si>
  <si>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</si>
  <si>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</si>
  <si>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</si>
  <si>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</si>
  <si>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</si>
  <si>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</si>
  <si>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</si>
  <si>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</si>
  <si>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</si>
  <si>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</si>
  <si>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</si>
  <si>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</si>
  <si>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</si>
  <si>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</si>
  <si>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</si>
  <si>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</si>
  <si>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</si>
  <si>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</si>
  <si>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</si>
  <si>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</si>
  <si>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</si>
  <si>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</si>
  <si>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</si>
  <si>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</si>
  <si>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</si>
  <si>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</si>
  <si>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</si>
  <si>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</si>
  <si>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</si>
  <si>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</si>
  <si>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</si>
  <si>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</si>
  <si>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</si>
  <si>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</si>
  <si>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</si>
  <si>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</si>
  <si>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</si>
  <si>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</si>
  <si>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</si>
  <si>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</si>
  <si>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</si>
  <si>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</si>
  <si>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</si>
  <si>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</si>
  <si>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</si>
  <si>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</si>
  <si>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</si>
  <si>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</si>
  <si>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</si>
  <si>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</si>
  <si>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</si>
  <si>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</si>
  <si>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</si>
  <si>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</si>
  <si>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</si>
  <si>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</si>
  <si>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</si>
  <si>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</si>
  <si>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</si>
  <si>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</si>
  <si>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</si>
  <si>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</si>
  <si>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</si>
  <si>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</si>
  <si>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</si>
  <si>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</si>
  <si>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</si>
  <si>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</si>
  <si>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</si>
  <si>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</si>
  <si>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</si>
  <si>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</si>
  <si>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</si>
  <si>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</si>
  <si>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</si>
  <si>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</si>
  <si>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</si>
  <si>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</si>
  <si>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</si>
  <si>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</si>
  <si>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</si>
  <si>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</si>
  <si>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</si>
  <si>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</si>
  <si>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</si>
  <si>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</si>
  <si>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</si>
  <si>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</si>
  <si>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</si>
  <si>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</si>
  <si>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</si>
  <si>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</si>
  <si>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</si>
  <si>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</si>
  <si>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</si>
  <si>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</si>
  <si>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</si>
  <si>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</si>
  <si>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</si>
  <si>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</si>
  <si>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</si>
  <si>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</si>
  <si>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</si>
  <si>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</si>
  <si>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</si>
  <si>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</si>
  <si>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</si>
  <si>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</si>
  <si>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</si>
  <si>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</si>
  <si>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</si>
  <si>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</si>
  <si>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</si>
  <si>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</si>
  <si>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</si>
  <si>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</si>
  <si>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</si>
  <si>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</si>
  <si>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</si>
  <si>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</si>
  <si>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</si>
  <si>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</si>
  <si>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</si>
  <si>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</si>
  <si>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</si>
  <si>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</si>
  <si>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</si>
  <si>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</si>
  <si>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</si>
  <si>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</si>
  <si>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</si>
  <si>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</si>
  <si>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</si>
  <si>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</si>
  <si>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</si>
  <si>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</si>
  <si>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</si>
  <si>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</si>
  <si>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</si>
  <si>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</si>
  <si>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</si>
  <si>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</si>
  <si>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</si>
  <si>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</si>
  <si>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</si>
  <si>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</si>
  <si>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</si>
  <si>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</si>
  <si>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</si>
  <si>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</si>
  <si>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</si>
  <si>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</si>
  <si>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</si>
  <si>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</si>
  <si>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</si>
  <si>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</si>
  <si>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</si>
  <si>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</si>
  <si>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</si>
  <si>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</si>
  <si>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</si>
  <si>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</si>
  <si>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</si>
  <si>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</si>
  <si>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</si>
  <si>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</si>
  <si>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</si>
  <si>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</si>
  <si>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</si>
  <si>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</si>
  <si>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</si>
  <si>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</si>
  <si>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</si>
  <si>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</si>
  <si>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</si>
  <si>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</si>
  <si>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</si>
  <si>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</si>
  <si>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</si>
  <si>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</si>
  <si>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</si>
  <si>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</si>
  <si>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</si>
  <si>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</si>
  <si>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</si>
  <si>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</si>
  <si>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</si>
  <si>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</si>
  <si>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</si>
  <si>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</si>
  <si>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</si>
  <si>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</si>
  <si>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</si>
  <si>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</si>
  <si>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</si>
  <si>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</si>
  <si>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</si>
  <si>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</si>
  <si>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</si>
  <si>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</si>
  <si>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</si>
  <si>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</si>
  <si>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</si>
  <si>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</si>
  <si>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</si>
  <si>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</si>
  <si>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</si>
  <si>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</si>
  <si>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</si>
  <si>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</si>
  <si>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</si>
  <si>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</si>
  <si>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</si>
  <si>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</si>
  <si>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</si>
  <si>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</si>
  <si>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</si>
  <si>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</si>
  <si>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</si>
  <si>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</si>
  <si>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</si>
  <si>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</si>
  <si>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</si>
  <si>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</si>
  <si>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</si>
  <si>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</si>
  <si>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</si>
  <si>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</si>
  <si>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</si>
  <si>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</si>
  <si>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</si>
  <si>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</si>
  <si>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</si>
  <si>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</si>
  <si>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</si>
  <si>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</si>
  <si>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</si>
  <si>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</si>
  <si>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</si>
  <si>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</si>
  <si>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</si>
  <si>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</si>
  <si>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</si>
  <si>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</si>
  <si>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</si>
  <si>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</si>
  <si>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</si>
  <si>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</si>
  <si>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</si>
  <si>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</si>
  <si>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</si>
  <si>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</si>
  <si>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</si>
  <si>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</si>
  <si>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</si>
  <si>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</si>
  <si>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</si>
  <si>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</si>
  <si>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</si>
  <si>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</si>
  <si>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</si>
  <si>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</si>
  <si>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</si>
  <si>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</si>
  <si>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</si>
  <si>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</si>
  <si>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</si>
  <si>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</si>
  <si>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</si>
  <si>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</si>
  <si>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</si>
  <si>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</si>
  <si>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</si>
  <si>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</si>
  <si>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</si>
  <si>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</si>
  <si>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</si>
  <si>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</si>
  <si>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</si>
  <si>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</si>
  <si>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</si>
  <si>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</si>
  <si>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</si>
  <si>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</si>
  <si>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</si>
  <si>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</si>
  <si>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</si>
  <si>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</si>
  <si>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</si>
  <si>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</si>
  <si>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</si>
  <si>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</si>
  <si>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</si>
  <si>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</si>
  <si>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</si>
  <si>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</si>
  <si>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</si>
  <si>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</si>
  <si>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</si>
  <si>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</si>
  <si>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</si>
  <si>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</si>
  <si>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</si>
  <si>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</si>
  <si>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</si>
  <si>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</si>
  <si>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</si>
  <si>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</si>
  <si>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</si>
  <si>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</si>
  <si>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</si>
  <si>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</si>
  <si>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</si>
  <si>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</si>
  <si>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</si>
  <si>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</si>
  <si>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</si>
  <si>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</si>
  <si>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</si>
  <si>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</si>
  <si>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</si>
  <si>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</si>
  <si>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</si>
  <si>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</si>
  <si>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</si>
  <si>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</si>
  <si>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</si>
  <si>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</si>
  <si>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</si>
  <si>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</si>
  <si>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</si>
  <si>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</si>
  <si>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</si>
  <si>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</si>
  <si>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</si>
  <si>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</si>
  <si>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</si>
  <si>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</si>
  <si>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</si>
  <si>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</si>
  <si>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</si>
  <si>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</si>
  <si>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</si>
  <si>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</si>
  <si>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</si>
  <si>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</si>
  <si>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</si>
  <si>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</si>
  <si>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</si>
  <si>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</si>
  <si>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</si>
  <si>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</si>
  <si>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</si>
  <si>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</si>
  <si>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</si>
  <si>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</si>
  <si>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</si>
  <si>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</si>
  <si>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</si>
  <si>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</si>
  <si>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</si>
  <si>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</si>
  <si>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</si>
  <si>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</si>
  <si>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</si>
  <si>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</si>
  <si>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</si>
  <si>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</si>
  <si>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</si>
  <si>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</si>
  <si>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</si>
  <si>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</si>
  <si>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</si>
  <si>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</si>
  <si>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</si>
  <si>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</si>
  <si>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</si>
  <si>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</si>
  <si>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</si>
  <si>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</si>
  <si>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</si>
  <si>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</si>
  <si>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</si>
  <si>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</si>
  <si>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</si>
  <si>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</si>
  <si>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</si>
  <si>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</si>
  <si>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</si>
  <si>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</si>
  <si>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</si>
  <si>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</si>
  <si>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</si>
  <si>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</si>
  <si>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</si>
  <si>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</si>
  <si>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</si>
  <si>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</si>
  <si>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</si>
  <si>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</si>
  <si>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</si>
  <si>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</si>
  <si>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</si>
  <si>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</si>
  <si>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</si>
  <si>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</si>
  <si>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</si>
  <si>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</si>
  <si>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</si>
  <si>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</si>
  <si>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</si>
  <si>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</si>
  <si>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</si>
  <si>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</si>
  <si>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</si>
  <si>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</si>
  <si>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</si>
  <si>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</si>
  <si>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</si>
  <si>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</si>
  <si>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</si>
  <si>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</si>
  <si>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</si>
  <si>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</si>
  <si>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</si>
  <si>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</si>
  <si>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</si>
  <si>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</si>
  <si>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</si>
  <si>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</si>
  <si>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</si>
  <si>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</si>
  <si>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</si>
  <si>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</si>
  <si>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</si>
  <si>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</si>
  <si>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</si>
  <si>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</si>
  <si>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</si>
  <si>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</si>
  <si>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</si>
  <si>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</si>
  <si>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</si>
  <si>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</si>
  <si>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</si>
  <si>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</si>
  <si>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</si>
  <si>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</si>
  <si>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</si>
  <si>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</si>
  <si>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</si>
  <si>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</si>
  <si>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</si>
  <si>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</si>
  <si>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</si>
  <si>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</si>
  <si>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</si>
  <si>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</si>
  <si>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</si>
  <si>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</si>
  <si>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</si>
  <si>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</si>
  <si>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</si>
  <si>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</si>
  <si>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</si>
  <si>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</si>
  <si>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</si>
  <si>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</si>
  <si>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</si>
  <si>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</si>
  <si>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</si>
  <si>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</si>
  <si>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</si>
  <si>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</si>
  <si>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</si>
  <si>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</si>
  <si>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</si>
  <si>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</si>
  <si>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</si>
  <si>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</si>
  <si>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</si>
  <si>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</si>
  <si>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</si>
  <si>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</si>
  <si>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</si>
  <si>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</si>
  <si>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</si>
  <si>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</si>
  <si>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</si>
  <si>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</si>
  <si>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</si>
  <si>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</si>
  <si>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</si>
  <si>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</si>
  <si>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</si>
  <si>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</si>
  <si>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</si>
  <si>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</si>
  <si>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</si>
  <si>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</si>
  <si>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</si>
  <si>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</si>
  <si>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</si>
  <si>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</si>
  <si>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</si>
  <si>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</si>
  <si>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</si>
  <si>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</si>
  <si>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</si>
  <si>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</si>
  <si>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</si>
  <si>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</si>
  <si>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</si>
  <si>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</si>
  <si>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</si>
  <si>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</si>
  <si>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</si>
  <si>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</si>
  <si>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</si>
  <si>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</si>
  <si>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</si>
  <si>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</si>
  <si>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</si>
  <si>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</si>
  <si>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</si>
  <si>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</si>
  <si>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</si>
  <si>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</si>
  <si>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</si>
  <si>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</si>
  <si>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</si>
  <si>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</si>
  <si>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</si>
  <si>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</si>
  <si>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</si>
  <si>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</si>
  <si>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</si>
  <si>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</si>
  <si>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</si>
  <si>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</si>
  <si>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</si>
  <si>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</si>
  <si>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</si>
  <si>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</si>
  <si>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</si>
  <si>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</si>
  <si>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</si>
  <si>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</si>
  <si>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</si>
  <si>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</si>
  <si>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</si>
  <si>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</si>
  <si>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</si>
  <si>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</si>
  <si>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</si>
  <si>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</si>
  <si>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</si>
  <si>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</si>
  <si>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</si>
  <si>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</si>
  <si>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</si>
  <si>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</si>
  <si>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</si>
  <si>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</si>
  <si>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</si>
  <si>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</si>
  <si>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</si>
  <si>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</si>
  <si>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</si>
  <si>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</si>
  <si>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</si>
  <si>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</si>
  <si>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</si>
  <si>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</si>
  <si>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</si>
  <si>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</si>
  <si>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</si>
  <si>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</si>
  <si>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</si>
  <si>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</si>
  <si>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</si>
  <si>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</si>
  <si>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</si>
  <si>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</si>
  <si>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</si>
  <si>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</si>
  <si>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</si>
  <si>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</si>
  <si>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</si>
  <si>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</si>
  <si>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</si>
  <si>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</si>
  <si>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</si>
  <si>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</si>
  <si>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</si>
  <si>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</si>
  <si>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</si>
  <si>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</si>
  <si>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</si>
  <si>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</si>
  <si>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</si>
  <si>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</si>
  <si>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</si>
  <si>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</si>
  <si>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</si>
  <si>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</si>
  <si>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</si>
  <si>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</si>
  <si>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</si>
  <si>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</si>
  <si>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</si>
  <si>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</si>
  <si>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</si>
  <si>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</si>
  <si>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</si>
  <si>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</si>
  <si>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</si>
  <si>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</si>
  <si>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</si>
  <si>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</si>
  <si>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</si>
  <si>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</si>
  <si>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</si>
  <si>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</si>
  <si>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</si>
  <si>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</si>
  <si>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</si>
  <si>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</si>
  <si>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</si>
  <si>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</si>
  <si>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</si>
  <si>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</si>
  <si>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</si>
  <si>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</si>
  <si>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</si>
  <si>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</si>
  <si>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</si>
  <si>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</si>
  <si>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</si>
  <si>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</si>
  <si>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</si>
  <si>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</si>
  <si>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</si>
  <si>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</si>
  <si>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</si>
  <si>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</si>
  <si>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</si>
  <si>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</si>
  <si>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</si>
  <si>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</si>
  <si>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</si>
  <si>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</si>
  <si>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</si>
  <si>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</si>
  <si>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</si>
  <si>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</si>
  <si>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</si>
  <si>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</si>
  <si>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</si>
  <si>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</si>
  <si>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</si>
  <si>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</si>
  <si>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</si>
  <si>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</si>
  <si>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</si>
  <si>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</si>
  <si>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</si>
  <si>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</si>
  <si>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</si>
  <si>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</si>
  <si>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</si>
  <si>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</si>
  <si>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</si>
  <si>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</si>
  <si>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</si>
  <si>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</si>
  <si>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</si>
  <si>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</si>
  <si>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</si>
  <si>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</si>
  <si>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</si>
  <si>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</si>
  <si>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</si>
  <si>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</si>
  <si>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</si>
  <si>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</si>
  <si>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</si>
  <si>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</si>
  <si>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</si>
  <si>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</si>
  <si>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</si>
  <si>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</si>
  <si>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</si>
  <si>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</si>
  <si>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</si>
  <si>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</si>
  <si>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</si>
  <si>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</si>
  <si>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</si>
  <si>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</si>
  <si>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</si>
  <si>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</si>
  <si>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</si>
  <si>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</si>
  <si>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</si>
  <si>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</si>
  <si>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</si>
  <si>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</si>
  <si>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</si>
  <si>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</si>
  <si>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</si>
  <si>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</si>
  <si>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</si>
  <si>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</si>
  <si>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</si>
  <si>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</si>
  <si>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</si>
  <si>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</si>
  <si>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</si>
  <si>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</si>
  <si>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</si>
  <si>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</si>
  <si>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</si>
  <si>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</si>
  <si>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</si>
  <si>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</si>
  <si>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</si>
  <si>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</si>
  <si>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</si>
  <si>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</si>
  <si>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</si>
  <si>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</si>
  <si>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</si>
  <si>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</si>
  <si>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</si>
  <si>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</si>
  <si>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</si>
  <si>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</si>
  <si>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</si>
  <si>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</si>
  <si>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</si>
  <si>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</si>
  <si>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</si>
  <si>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</si>
  <si>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</si>
  <si>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</si>
  <si>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</si>
  <si>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</si>
  <si>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</si>
  <si>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</si>
  <si>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</si>
  <si>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</si>
  <si>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</si>
  <si>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</si>
  <si>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</si>
  <si>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</si>
  <si>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</si>
  <si>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</si>
  <si>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</si>
  <si>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</si>
  <si>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</si>
  <si>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</si>
  <si>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</si>
  <si>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</si>
  <si>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</si>
  <si>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</si>
  <si>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</si>
  <si>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</si>
  <si>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</si>
  <si>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</si>
  <si>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</si>
  <si>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</si>
  <si>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</si>
  <si>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</si>
  <si>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</si>
  <si>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</si>
  <si>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</si>
  <si>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</si>
  <si>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</si>
  <si>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</si>
  <si>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</si>
  <si>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</si>
  <si>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</si>
  <si>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</si>
  <si>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</si>
  <si>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</si>
  <si>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</si>
  <si>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</si>
  <si>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</si>
  <si>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</si>
  <si>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</si>
  <si>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</si>
  <si>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</si>
  <si>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</si>
  <si>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</si>
  <si>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</si>
  <si>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</si>
  <si>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</si>
  <si>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</si>
  <si>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</si>
  <si>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</si>
  <si>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</si>
  <si>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</si>
  <si>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</si>
  <si>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</si>
  <si>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</si>
  <si>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</si>
  <si>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</si>
  <si>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</si>
  <si>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</si>
  <si>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</si>
  <si>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</si>
  <si>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</si>
  <si>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</si>
  <si>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</si>
  <si>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</si>
  <si>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</si>
  <si>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</si>
  <si>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</si>
  <si>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</si>
  <si>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</si>
  <si>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</si>
  <si>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</si>
  <si>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</si>
  <si>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</si>
  <si>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</si>
  <si>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</si>
  <si>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</si>
  <si>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</si>
  <si>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</si>
  <si>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</si>
  <si>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</si>
  <si>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</si>
  <si>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</si>
  <si>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</si>
  <si>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</si>
  <si>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</si>
  <si>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</si>
  <si>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</si>
  <si>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</si>
  <si>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</si>
  <si>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</si>
  <si>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</si>
  <si>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</si>
  <si>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</si>
  <si>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</si>
  <si>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</si>
  <si>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</si>
  <si>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</si>
  <si>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</si>
  <si>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</si>
  <si>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</si>
  <si>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</si>
  <si>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</si>
  <si>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</si>
  <si>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</si>
  <si>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</si>
  <si>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</si>
  <si>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</si>
  <si>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</si>
  <si>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</si>
  <si>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</si>
  <si>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</si>
  <si>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</si>
  <si>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</si>
  <si>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</si>
  <si>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</si>
  <si>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</si>
  <si>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</si>
  <si>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</si>
  <si>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</si>
  <si>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</si>
  <si>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</si>
  <si>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</si>
  <si>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</si>
  <si>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</si>
  <si>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</si>
  <si>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</si>
  <si>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</si>
  <si>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</si>
  <si>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</si>
  <si>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</si>
  <si>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</si>
  <si>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</si>
  <si>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</si>
  <si>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</si>
  <si>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</si>
  <si>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</si>
  <si>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</si>
  <si>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</si>
  <si>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</si>
  <si>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</si>
  <si>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</si>
  <si>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</si>
  <si>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</si>
  <si>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</si>
  <si>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</si>
  <si>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</si>
  <si>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</si>
  <si>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</si>
  <si>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</si>
  <si>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</si>
  <si>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</si>
  <si>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</si>
  <si>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</si>
  <si>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</si>
  <si>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</si>
  <si>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</si>
  <si>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</si>
  <si>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</si>
  <si>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</si>
  <si>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</si>
  <si>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</si>
  <si>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</si>
  <si>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</si>
  <si>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</si>
  <si>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</si>
  <si>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</si>
  <si>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</si>
  <si>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</si>
  <si>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</si>
  <si>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</si>
  <si>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</si>
  <si>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</si>
  <si>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</si>
  <si>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</si>
  <si>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</si>
  <si>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</si>
  <si>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</si>
  <si>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</si>
  <si>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</si>
  <si>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</si>
  <si>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</si>
  <si>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</si>
  <si>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</si>
  <si>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</si>
  <si>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</si>
  <si>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</si>
  <si>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</si>
  <si>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</si>
  <si>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</si>
  <si>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</si>
  <si>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</si>
  <si>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</si>
  <si>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</si>
  <si>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</si>
  <si>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</si>
  <si>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</si>
  <si>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</si>
  <si>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</si>
  <si>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</si>
  <si>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</si>
  <si>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</si>
  <si>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</si>
  <si>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</si>
  <si>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</si>
  <si>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</si>
  <si>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</si>
  <si>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</si>
  <si>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</si>
  <si>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</si>
  <si>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</si>
  <si>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</si>
  <si>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</si>
  <si>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</si>
  <si>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</si>
  <si>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</si>
  <si>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</si>
  <si>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</si>
  <si>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</si>
  <si>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</si>
  <si>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</si>
  <si>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</si>
  <si>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</si>
  <si>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</si>
  <si>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</si>
  <si>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</si>
  <si>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</si>
  <si>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</si>
  <si>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</si>
  <si>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</si>
  <si>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</si>
  <si>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</si>
  <si>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</si>
  <si>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</si>
  <si>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</si>
  <si>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</si>
  <si>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</si>
  <si>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</si>
  <si>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</si>
  <si>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</si>
  <si>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</si>
  <si>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</si>
  <si>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</si>
  <si>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</si>
  <si>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</si>
  <si>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</si>
  <si>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</si>
  <si>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</si>
  <si>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</si>
  <si>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</si>
  <si>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</si>
  <si>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</si>
  <si>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</si>
  <si>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</si>
  <si>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</si>
  <si>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</si>
  <si>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</si>
  <si>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</si>
  <si>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</si>
  <si>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</si>
  <si>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</si>
  <si>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</si>
  <si>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</si>
  <si>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</si>
  <si>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</si>
  <si>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</si>
  <si>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</si>
  <si>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</si>
  <si>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</si>
  <si>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</si>
  <si>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</si>
  <si>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</si>
  <si>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</si>
  <si>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</si>
  <si>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</si>
  <si>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</si>
  <si>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</si>
  <si>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</si>
  <si>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</si>
  <si>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</si>
  <si>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</si>
  <si>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</si>
  <si>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</si>
  <si>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</si>
  <si>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</si>
  <si>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</si>
  <si>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</si>
  <si>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</si>
  <si>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</si>
  <si>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</si>
  <si>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</si>
  <si>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</si>
  <si>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</si>
  <si>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</si>
  <si>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</si>
  <si>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</si>
  <si>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</si>
  <si>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</si>
  <si>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</si>
  <si>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</si>
  <si>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</si>
  <si>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</si>
  <si>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</si>
  <si>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</si>
  <si>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</si>
  <si>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</si>
  <si>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</si>
  <si>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</si>
  <si>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</si>
  <si>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</si>
  <si>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</si>
  <si>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</si>
  <si>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</si>
  <si>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</si>
  <si>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</si>
  <si>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</si>
  <si>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</si>
  <si>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</si>
  <si>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</si>
  <si>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</si>
  <si>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</si>
  <si>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</si>
  <si>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</si>
  <si>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</si>
  <si>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</si>
  <si>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</si>
  <si>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</si>
  <si>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</si>
  <si>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</si>
  <si>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</si>
  <si>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</si>
  <si>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</si>
  <si>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</si>
  <si>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</si>
  <si>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</si>
  <si>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</si>
  <si>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</si>
  <si>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</si>
  <si>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</si>
  <si>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</si>
  <si>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</si>
  <si>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</si>
  <si>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</si>
  <si>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</si>
  <si>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</si>
  <si>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</si>
  <si>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</si>
  <si>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</si>
  <si>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</si>
  <si>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</si>
  <si>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</si>
  <si>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</si>
  <si>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</si>
  <si>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</si>
  <si>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</si>
  <si>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</si>
  <si>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</si>
  <si>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</si>
  <si>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</si>
  <si>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</si>
  <si>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</si>
  <si>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</si>
  <si>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</si>
  <si>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</si>
  <si>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</si>
  <si>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</si>
  <si>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</si>
  <si>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</si>
  <si>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</si>
  <si>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</si>
  <si>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</si>
  <si>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</si>
  <si>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</si>
  <si>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</si>
  <si>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</si>
  <si>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</si>
  <si>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</si>
  <si>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</si>
  <si>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</si>
  <si>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</si>
  <si>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</si>
  <si>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</si>
  <si>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</si>
  <si>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</si>
  <si>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</si>
  <si>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</si>
  <si>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</si>
  <si>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</si>
  <si>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</si>
  <si>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</si>
  <si>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</si>
  <si>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</si>
  <si>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</si>
  <si>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</si>
  <si>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</si>
  <si>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</si>
  <si>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</si>
  <si>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</si>
  <si>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</si>
  <si>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</si>
  <si>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</si>
  <si>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</si>
  <si>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</si>
  <si>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</si>
  <si>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</si>
  <si>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</si>
  <si>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</si>
  <si>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</si>
  <si>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</si>
  <si>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</si>
  <si>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</si>
  <si>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</si>
  <si>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</si>
  <si>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</si>
  <si>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</si>
  <si>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</si>
  <si>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</si>
  <si>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</si>
  <si>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</si>
  <si>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</si>
  <si>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</si>
  <si>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</si>
  <si>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</si>
  <si>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</si>
  <si>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</si>
  <si>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</si>
  <si>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</si>
  <si>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</si>
  <si>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</si>
  <si>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</si>
  <si>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</si>
  <si>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</si>
  <si>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</si>
  <si>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</si>
  <si>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</si>
  <si>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</si>
  <si>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</si>
  <si>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</si>
  <si>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</si>
  <si>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</si>
  <si>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</si>
  <si>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</si>
  <si>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</si>
  <si>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</si>
  <si>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</si>
  <si>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</si>
  <si>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</si>
  <si>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</si>
  <si>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</si>
  <si>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</si>
  <si>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</si>
  <si>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</si>
  <si>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</si>
  <si>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</si>
  <si>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</si>
  <si>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</si>
  <si>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</si>
  <si>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</si>
  <si>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</si>
  <si>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</si>
  <si>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</si>
  <si>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</si>
  <si>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</si>
  <si>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</si>
  <si>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</si>
  <si>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</si>
  <si>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</si>
  <si>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</si>
  <si>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</si>
  <si>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</si>
  <si>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</si>
  <si>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</si>
  <si>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</si>
  <si>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</si>
  <si>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</si>
  <si>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</si>
  <si>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</si>
  <si>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</si>
  <si>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</si>
  <si>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</si>
  <si>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</si>
  <si>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</si>
  <si>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</si>
  <si>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</si>
  <si>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</si>
  <si>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</si>
  <si>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</si>
  <si>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</si>
  <si>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</si>
  <si>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</si>
  <si>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</si>
  <si>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</si>
  <si>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</si>
  <si>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</si>
  <si>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</si>
  <si>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</si>
  <si>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</si>
  <si>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</si>
  <si>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</si>
  <si>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</si>
  <si>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</si>
  <si>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</si>
  <si>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</si>
  <si>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</si>
  <si>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</si>
  <si>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</si>
  <si>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</si>
  <si>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</si>
  <si>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</si>
  <si>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</si>
  <si>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</si>
  <si>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</si>
  <si>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</si>
  <si>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</si>
  <si>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</si>
  <si>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</si>
  <si>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</si>
  <si>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</si>
  <si>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</si>
  <si>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</si>
  <si>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</si>
  <si>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</si>
  <si>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</si>
  <si>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</si>
  <si>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</si>
  <si>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</si>
  <si>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</si>
  <si>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</si>
  <si>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</si>
  <si>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</si>
  <si>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</si>
  <si>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</si>
  <si>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</si>
  <si>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</si>
  <si>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</si>
  <si>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</si>
  <si>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</si>
  <si>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</si>
  <si>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</si>
  <si>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</si>
  <si>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</si>
  <si>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</si>
  <si>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</si>
  <si>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</si>
  <si>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</si>
  <si>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</si>
  <si>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</si>
  <si>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</si>
  <si>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</si>
  <si>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</si>
  <si>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</si>
  <si>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</si>
  <si>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</si>
  <si>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</si>
  <si>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</si>
  <si>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</si>
  <si>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</si>
  <si>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</si>
  <si>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</si>
  <si>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</si>
  <si>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</si>
  <si>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</si>
  <si>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</si>
  <si>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</si>
  <si>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</si>
  <si>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</si>
  <si>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</si>
  <si>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</si>
  <si>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</si>
  <si>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</si>
  <si>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</si>
  <si>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</si>
  <si>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</si>
  <si>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</si>
  <si>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</si>
  <si>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</si>
  <si>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</si>
  <si>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</si>
  <si>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</si>
  <si>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</si>
  <si>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</si>
  <si>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</si>
  <si>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</si>
  <si>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</si>
  <si>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</si>
  <si>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</si>
  <si>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</si>
  <si>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</si>
  <si>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</si>
  <si>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</si>
  <si>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</si>
  <si>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</si>
  <si>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</si>
  <si>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</si>
  <si>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</si>
  <si>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</si>
  <si>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</si>
  <si>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</si>
  <si>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</si>
  <si>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</si>
  <si>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</si>
  <si>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</si>
  <si>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</si>
  <si>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</si>
  <si>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</si>
  <si>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</si>
  <si>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</si>
  <si>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</si>
  <si>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</si>
  <si>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</si>
  <si>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</si>
  <si>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</si>
  <si>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</si>
  <si>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</si>
  <si>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</si>
  <si>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</si>
  <si>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</si>
  <si>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</si>
  <si>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</si>
  <si>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</si>
  <si>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</si>
  <si>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</si>
  <si>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</si>
  <si>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</si>
  <si>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</si>
  <si>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</si>
  <si>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</si>
  <si>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</si>
  <si>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</si>
  <si>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</si>
  <si>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</si>
  <si>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</si>
  <si>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</si>
  <si>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</si>
  <si>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</si>
  <si>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</si>
  <si>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</si>
  <si>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</si>
  <si>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</si>
  <si>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</si>
  <si>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</si>
  <si>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</si>
  <si>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</si>
  <si>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</si>
  <si>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</si>
  <si>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</si>
  <si>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</si>
  <si>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</si>
  <si>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</si>
  <si>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</si>
  <si>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</si>
  <si>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</si>
  <si>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</si>
  <si>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</si>
  <si>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</si>
  <si>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</si>
  <si>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</si>
  <si>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</si>
  <si>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</si>
  <si>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</si>
  <si>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</si>
  <si>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</si>
  <si>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</si>
  <si>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</si>
  <si>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</si>
  <si>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</si>
  <si>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</si>
  <si>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</si>
  <si>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</si>
  <si>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</si>
  <si>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</si>
  <si>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</si>
  <si>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</si>
  <si>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</si>
  <si>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</si>
  <si>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</si>
  <si>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</si>
  <si>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</si>
  <si>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</si>
  <si>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</si>
  <si>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</si>
  <si>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</si>
  <si>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</si>
  <si>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</si>
  <si>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</si>
  <si>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</si>
  <si>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</si>
  <si>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</si>
  <si>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</si>
  <si>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</si>
  <si>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</si>
  <si>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</si>
  <si>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</si>
  <si>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</si>
  <si>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</si>
  <si>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</si>
  <si>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</si>
  <si>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</si>
  <si>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</si>
  <si>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</si>
  <si>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</si>
  <si>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</si>
  <si>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</si>
  <si>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</si>
  <si>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</si>
  <si>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</si>
  <si>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</si>
  <si>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</si>
  <si>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</si>
  <si>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</si>
  <si>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</si>
  <si>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</si>
  <si>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</si>
  <si>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</si>
  <si>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</si>
  <si>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</si>
  <si>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</si>
  <si>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</si>
  <si>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</si>
  <si>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</si>
  <si>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</si>
  <si>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</si>
  <si>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</si>
  <si>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</si>
  <si>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</si>
  <si>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</si>
  <si>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</si>
  <si>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</si>
  <si>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</si>
  <si>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</si>
  <si>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</si>
  <si>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</si>
  <si>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</si>
  <si>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</si>
  <si>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</si>
  <si>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</si>
  <si>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</si>
  <si>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</si>
  <si>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</si>
  <si>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</si>
  <si>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</si>
  <si>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</si>
  <si>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</si>
  <si>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</si>
  <si>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</si>
  <si>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</si>
  <si>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</si>
  <si>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</si>
  <si>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</si>
  <si>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</si>
  <si>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</si>
  <si>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</si>
  <si>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</si>
  <si>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</si>
  <si>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</si>
  <si>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</si>
  <si>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</si>
  <si>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</si>
  <si>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</si>
  <si>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</si>
  <si>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</si>
  <si>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</si>
  <si>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</si>
  <si>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</si>
  <si>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</si>
  <si>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</si>
  <si>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</si>
  <si>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</si>
  <si>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</si>
  <si>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</si>
  <si>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</si>
  <si>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</si>
  <si>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</si>
  <si>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</si>
  <si>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</si>
  <si>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</si>
  <si>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</si>
  <si>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</si>
  <si>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</si>
  <si>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</si>
  <si>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</si>
  <si>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</si>
  <si>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</si>
  <si>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</si>
  <si>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</si>
  <si>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</si>
  <si>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</si>
  <si>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</si>
  <si>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</si>
  <si>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</si>
  <si>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</si>
  <si>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</si>
  <si>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</si>
  <si>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</si>
  <si>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</si>
  <si>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</si>
  <si>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</si>
  <si>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</si>
  <si>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</si>
  <si>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</si>
  <si>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</si>
  <si>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</si>
  <si>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</si>
  <si>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</si>
  <si>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</si>
  <si>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</si>
  <si>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</si>
  <si>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</si>
  <si>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</si>
  <si>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</si>
  <si>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</si>
  <si>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</si>
  <si>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</si>
  <si>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</si>
  <si>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</si>
  <si>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</si>
  <si>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</si>
  <si>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</si>
  <si>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</si>
  <si>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</si>
  <si>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</si>
  <si>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</si>
  <si>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</si>
  <si>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</si>
  <si>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</si>
  <si>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</si>
  <si>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</si>
  <si>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</si>
  <si>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</si>
  <si>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</si>
  <si>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</si>
  <si>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</si>
  <si>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</si>
  <si>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</si>
  <si>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</si>
  <si>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</si>
  <si>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</si>
  <si>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</si>
  <si>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</si>
  <si>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</si>
  <si>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</si>
  <si>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</si>
  <si>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</si>
  <si>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</si>
  <si>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</si>
  <si>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</si>
  <si>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</si>
  <si>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</si>
  <si>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</si>
  <si>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</si>
  <si>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</si>
  <si>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</si>
  <si>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</si>
  <si>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</si>
  <si>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</si>
  <si>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</si>
  <si>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</si>
  <si>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</si>
  <si>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</si>
  <si>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</si>
  <si>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</si>
  <si>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</si>
  <si>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</si>
  <si>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</si>
  <si>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</si>
  <si>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</si>
  <si>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</si>
  <si>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</si>
  <si>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</si>
  <si>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</si>
  <si>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</si>
  <si>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</si>
  <si>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</si>
  <si>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</si>
  <si>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</si>
  <si>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</si>
  <si>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</si>
  <si>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</si>
  <si>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</si>
  <si>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</si>
  <si>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</si>
  <si>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</si>
  <si>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</si>
  <si>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</si>
  <si>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</si>
  <si>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</si>
  <si>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</si>
  <si>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</si>
  <si>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</si>
  <si>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</si>
  <si>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</si>
  <si>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</si>
  <si>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</si>
  <si>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</si>
  <si>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</si>
  <si>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</si>
  <si>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</si>
  <si>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</si>
  <si>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</si>
  <si>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</si>
  <si>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</si>
  <si>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</si>
  <si>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</si>
  <si>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</si>
  <si>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</si>
  <si>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</si>
  <si>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</si>
  <si>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</si>
  <si>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</si>
  <si>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</si>
  <si>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</si>
  <si>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</si>
  <si>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</si>
  <si>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</si>
  <si>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</si>
  <si>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</si>
  <si>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</si>
  <si>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</si>
  <si>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</si>
  <si>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</si>
  <si>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</si>
  <si>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</si>
  <si>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</si>
  <si>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</si>
  <si>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</si>
  <si>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</si>
  <si>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</si>
  <si>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</si>
  <si>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</si>
  <si>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</si>
  <si>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</si>
  <si>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</si>
  <si>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</si>
  <si>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</si>
  <si>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</si>
  <si>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</si>
  <si>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</si>
  <si>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</si>
  <si>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</si>
  <si>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</si>
  <si>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</si>
  <si>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</si>
  <si>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</si>
  <si>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</si>
  <si>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</si>
  <si>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</si>
  <si>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</si>
  <si>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</si>
  <si>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</si>
  <si>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</si>
  <si>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</si>
  <si>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</si>
  <si>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</si>
  <si>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</si>
  <si>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</si>
  <si>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</si>
  <si>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</si>
  <si>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</si>
  <si>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</si>
  <si>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</si>
  <si>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</si>
  <si>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</si>
  <si>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</si>
  <si>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</si>
  <si>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</si>
  <si>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</si>
  <si>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</si>
  <si>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</si>
  <si>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</si>
  <si>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</si>
  <si>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</si>
  <si>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</si>
  <si>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</si>
  <si>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</si>
  <si>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</si>
  <si>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</si>
  <si>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</si>
  <si>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</si>
  <si>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</si>
  <si>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</si>
  <si>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</si>
  <si>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</si>
  <si>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</si>
  <si>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</si>
  <si>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</si>
  <si>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</si>
  <si>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</si>
  <si>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</si>
  <si>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</si>
  <si>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</si>
  <si>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</si>
  <si>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</si>
  <si>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</si>
  <si>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</si>
  <si>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</si>
  <si>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</si>
  <si>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</si>
  <si>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</si>
  <si>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</si>
  <si>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</si>
  <si>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</si>
  <si>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</si>
  <si>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</si>
  <si>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</si>
  <si>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</si>
  <si>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</si>
  <si>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</si>
  <si>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</si>
  <si>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</si>
  <si>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</si>
  <si>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</si>
  <si>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</si>
  <si>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</si>
  <si>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</si>
  <si>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</si>
  <si>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</si>
  <si>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</si>
  <si>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</si>
  <si>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</si>
  <si>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</si>
  <si>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</si>
  <si>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</si>
  <si>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</si>
  <si>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</si>
  <si>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</si>
  <si>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</si>
  <si>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</si>
  <si>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</si>
  <si>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</si>
  <si>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</si>
  <si>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</si>
  <si>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</si>
  <si>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</si>
  <si>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</si>
  <si>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</si>
  <si>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</si>
  <si>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</si>
  <si>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</si>
  <si>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</si>
  <si>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</si>
  <si>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</si>
  <si>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</si>
  <si>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</si>
  <si>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</si>
  <si>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</si>
  <si>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</si>
  <si>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</si>
  <si>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</si>
  <si>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</si>
  <si>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</si>
  <si>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</si>
  <si>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</si>
  <si>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</si>
  <si>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</si>
  <si>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</si>
  <si>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</si>
  <si>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</si>
  <si>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</si>
  <si>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</si>
  <si>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</si>
  <si>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</si>
  <si>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</si>
  <si>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</si>
  <si>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</si>
  <si>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</si>
  <si>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</si>
  <si>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</si>
  <si>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</si>
  <si>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</si>
  <si>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</si>
  <si>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</si>
  <si>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</si>
  <si>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</si>
  <si>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</si>
  <si>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</si>
  <si>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</si>
  <si>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</si>
  <si>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</si>
  <si>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</si>
  <si>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</si>
  <si>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</si>
  <si>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</si>
  <si>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</si>
  <si>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</si>
  <si>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</si>
  <si>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</si>
  <si>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</si>
  <si>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</si>
  <si>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</si>
  <si>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</si>
  <si>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</si>
  <si>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</si>
  <si>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</si>
  <si>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</si>
  <si>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</si>
  <si>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</si>
  <si>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</si>
  <si>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</si>
  <si>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</si>
  <si>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</si>
  <si>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</si>
  <si>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</si>
  <si>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</si>
  <si>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</si>
  <si>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</si>
  <si>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</si>
  <si>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</si>
  <si>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</si>
  <si>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</si>
  <si>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</si>
  <si>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</si>
  <si>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</si>
  <si>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</si>
  <si>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</si>
  <si>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</si>
  <si>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</si>
  <si>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</si>
  <si>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</si>
  <si>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</si>
  <si>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</si>
  <si>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</si>
  <si>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</si>
  <si>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</si>
  <si>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</si>
  <si>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</si>
  <si>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</si>
  <si>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</si>
  <si>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</si>
  <si>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</si>
  <si>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</si>
  <si>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</si>
  <si>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</si>
  <si>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</si>
  <si>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</si>
  <si>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</si>
  <si>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</si>
  <si>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</si>
  <si>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</si>
  <si>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</si>
  <si>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</si>
  <si>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</si>
  <si>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</si>
  <si>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</si>
  <si>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</si>
  <si>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</si>
  <si>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</si>
  <si>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</si>
  <si>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</si>
  <si>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</si>
  <si>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</si>
  <si>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</si>
  <si>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</si>
  <si>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</si>
  <si>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</si>
  <si>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</si>
  <si>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</si>
  <si>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</si>
  <si>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</si>
  <si>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</si>
  <si>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</si>
  <si>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</si>
  <si>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</si>
  <si>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</si>
  <si>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</si>
  <si>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</si>
  <si>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</si>
  <si>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</si>
  <si>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</si>
  <si>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</si>
  <si>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</si>
  <si>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</si>
  <si>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</si>
  <si>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</si>
  <si>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</si>
  <si>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</si>
  <si>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</si>
  <si>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</si>
  <si>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</si>
  <si>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</si>
  <si>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</si>
  <si>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</si>
  <si>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</si>
  <si>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</si>
  <si>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</si>
  <si>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</si>
  <si>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</si>
  <si>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</si>
  <si>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</si>
  <si>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</si>
  <si>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</si>
  <si>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</si>
  <si>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</si>
  <si>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</si>
  <si>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</si>
  <si>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</si>
  <si>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</si>
  <si>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</si>
  <si>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</si>
  <si>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</si>
  <si>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</si>
  <si>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</si>
  <si>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</si>
  <si>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</si>
  <si>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</si>
  <si>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</si>
  <si>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</si>
  <si>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</si>
  <si>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</si>
  <si>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</si>
  <si>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</si>
  <si>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</si>
  <si>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</si>
  <si>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</si>
  <si>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</si>
  <si>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</si>
  <si>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</si>
  <si>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</si>
  <si>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</si>
  <si>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</si>
  <si>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</si>
  <si>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</si>
  <si>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</si>
  <si>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</si>
  <si>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</si>
  <si>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</si>
  <si>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</si>
  <si>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</si>
  <si>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</si>
  <si>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</si>
  <si>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</si>
  <si>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</si>
  <si>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</si>
  <si>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</si>
  <si>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</si>
  <si>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</si>
  <si>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</si>
  <si>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</si>
  <si>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</si>
  <si>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</si>
  <si>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</si>
  <si>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</si>
  <si>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</si>
  <si>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</si>
  <si>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</si>
  <si>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</si>
  <si>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</si>
  <si>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</si>
  <si>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</si>
  <si>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</si>
  <si>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</si>
  <si>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</si>
  <si>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</si>
  <si>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</si>
  <si>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</si>
  <si>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</si>
  <si>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</si>
  <si>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</si>
  <si>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</si>
  <si>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</si>
  <si>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</si>
  <si>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</si>
  <si>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</si>
  <si>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</si>
  <si>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</si>
  <si>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</si>
  <si>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</si>
  <si>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</si>
  <si>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</si>
  <si>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</si>
  <si>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</si>
  <si>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</si>
  <si>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</si>
  <si>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</si>
  <si>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</si>
  <si>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</si>
  <si>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</si>
  <si>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</si>
  <si>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</si>
  <si>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</si>
  <si>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</si>
  <si>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</si>
  <si>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</si>
  <si>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</si>
  <si>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</si>
  <si>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</si>
  <si>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</si>
  <si>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</si>
  <si>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</si>
  <si>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</si>
  <si>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</si>
  <si>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</si>
  <si>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</si>
  <si>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</si>
  <si>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</si>
  <si>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</si>
  <si>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</si>
  <si>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</si>
  <si>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</si>
  <si>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</si>
  <si>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</si>
  <si>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</si>
  <si>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</si>
  <si>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</si>
  <si>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</si>
  <si>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</si>
  <si>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</si>
  <si>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</si>
  <si>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</si>
  <si>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</si>
  <si>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</si>
  <si>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</si>
  <si>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</si>
  <si>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</si>
  <si>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</si>
  <si>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</si>
  <si>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</si>
  <si>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</si>
  <si>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</si>
  <si>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</si>
  <si>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</si>
  <si>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</si>
  <si>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</si>
  <si>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</si>
  <si>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</si>
  <si>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</si>
  <si>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</si>
  <si>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</si>
  <si>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</si>
  <si>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</si>
  <si>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</si>
  <si>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</si>
  <si>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</si>
  <si>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</si>
  <si>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</si>
  <si>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</si>
  <si>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</si>
  <si>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</si>
  <si>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</si>
  <si>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</si>
  <si>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</si>
  <si>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</si>
  <si>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</si>
  <si>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</si>
  <si>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</si>
  <si>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</si>
  <si>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</si>
  <si>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</si>
  <si>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</si>
  <si>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</si>
  <si>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</si>
  <si>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</si>
  <si>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</si>
  <si>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</si>
  <si>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</si>
  <si>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</si>
  <si>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</si>
  <si>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</si>
  <si>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</si>
  <si>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</si>
  <si>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</si>
  <si>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</si>
  <si>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</si>
  <si>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</si>
  <si>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</si>
  <si>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</si>
  <si>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</si>
  <si>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</si>
  <si>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</si>
  <si>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</si>
  <si>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</si>
  <si>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</si>
  <si>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</si>
  <si>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</si>
  <si>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</si>
  <si>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</si>
  <si>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</si>
  <si>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</si>
  <si>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</si>
  <si>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</si>
  <si>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</si>
  <si>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</si>
  <si>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</si>
  <si>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</si>
  <si>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</si>
  <si>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</si>
  <si>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</si>
  <si>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</si>
  <si>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</si>
  <si>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</si>
  <si>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</si>
  <si>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</si>
  <si>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</si>
  <si>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</si>
  <si>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</si>
  <si>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</si>
  <si>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</si>
  <si>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</si>
  <si>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</si>
  <si>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</si>
  <si>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</si>
  <si>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</si>
  <si>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</si>
  <si>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</si>
  <si>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</si>
  <si>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</si>
  <si>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</si>
  <si>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</si>
  <si>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</si>
  <si>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</si>
  <si>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</si>
  <si>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</si>
  <si>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</si>
  <si>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</si>
  <si>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</si>
  <si>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</si>
  <si>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</si>
  <si>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</si>
  <si>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</si>
  <si>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</si>
  <si>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</si>
  <si>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</si>
  <si>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</si>
  <si>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</si>
  <si>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</si>
  <si>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</si>
  <si>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</si>
  <si>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</si>
  <si>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</si>
  <si>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</si>
  <si>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</si>
  <si>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</si>
  <si>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</si>
  <si>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</si>
  <si>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</si>
  <si>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</si>
  <si>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</si>
  <si>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</si>
  <si>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</si>
  <si>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</si>
  <si>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</si>
  <si>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</si>
  <si>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</si>
  <si>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</si>
  <si>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</si>
  <si>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</si>
  <si>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</si>
  <si>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</si>
  <si>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</si>
  <si>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</si>
  <si>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</si>
  <si>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</si>
  <si>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</si>
  <si>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</si>
  <si>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</si>
  <si>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</si>
  <si>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</si>
  <si>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</si>
  <si>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</si>
  <si>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</si>
  <si>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</si>
  <si>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</si>
  <si>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</si>
  <si>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</si>
  <si>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</si>
  <si>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</si>
  <si>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</si>
  <si>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</si>
  <si>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</si>
  <si>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</si>
  <si>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</si>
  <si>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</si>
  <si>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</si>
  <si>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</si>
  <si>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</si>
  <si>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</si>
  <si>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</si>
  <si>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</si>
  <si>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</si>
  <si>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</si>
  <si>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</si>
  <si>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</si>
  <si>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</si>
  <si>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</si>
  <si>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</si>
  <si>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</si>
  <si>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</si>
  <si>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</si>
  <si>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</si>
  <si>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</si>
  <si>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</si>
  <si>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</si>
  <si>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</si>
  <si>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</si>
  <si>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</si>
  <si>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</si>
  <si>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</si>
  <si>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</si>
  <si>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</si>
  <si>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</si>
  <si>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</si>
  <si>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</si>
  <si>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</si>
  <si>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</si>
  <si>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</si>
  <si>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</si>
  <si>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</si>
  <si>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</si>
  <si>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</si>
  <si>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</si>
  <si>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</si>
  <si>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</si>
  <si>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</si>
  <si>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</si>
  <si>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</si>
  <si>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</si>
  <si>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</si>
  <si>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</si>
  <si>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</si>
  <si>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</si>
  <si>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</si>
  <si>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</si>
  <si>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</si>
  <si>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</si>
  <si>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</si>
  <si>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</si>
  <si>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</si>
  <si>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</si>
  <si>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</si>
  <si>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</si>
  <si>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</si>
  <si>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</si>
  <si>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</si>
  <si>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</si>
  <si>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</si>
  <si>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</si>
  <si>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</si>
  <si>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</si>
  <si>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</si>
  <si>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</si>
  <si>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</si>
  <si>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</si>
  <si>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</si>
  <si>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</si>
  <si>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</si>
  <si>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</si>
  <si>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</si>
  <si>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</si>
  <si>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</si>
  <si>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</si>
  <si>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</si>
  <si>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</si>
  <si>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</si>
  <si>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</si>
  <si>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</si>
  <si>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</si>
  <si>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</si>
  <si>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</si>
  <si>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</si>
  <si>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</si>
  <si>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</si>
  <si>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</si>
  <si>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</si>
  <si>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</si>
  <si>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</si>
  <si>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</si>
  <si>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</si>
  <si>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</si>
  <si>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</si>
  <si>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</si>
  <si>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</si>
  <si>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</si>
  <si>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</si>
  <si>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</si>
  <si>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</si>
  <si>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</si>
  <si>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</si>
  <si>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</si>
  <si>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</si>
  <si>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</si>
  <si>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</si>
  <si>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</si>
  <si>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</si>
  <si>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</si>
  <si>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</si>
  <si>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</si>
  <si>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</si>
  <si>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</si>
  <si>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</si>
  <si>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</si>
  <si>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</si>
  <si>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</si>
  <si>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</si>
  <si>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</si>
  <si>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</si>
  <si>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</si>
  <si>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</si>
  <si>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</si>
  <si>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</si>
  <si>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</si>
  <si>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</si>
  <si>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</si>
  <si>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</si>
  <si>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</si>
  <si>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</si>
  <si>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</si>
  <si>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</si>
  <si>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</si>
  <si>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</si>
  <si>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</si>
  <si>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</si>
  <si>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</si>
  <si>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</si>
  <si>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</si>
  <si>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</si>
  <si>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</si>
  <si>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</si>
  <si>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</si>
  <si>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</si>
  <si>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</si>
  <si>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</si>
  <si>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</si>
  <si>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</si>
  <si>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</si>
  <si>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</si>
  <si>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</si>
  <si>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</si>
  <si>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</si>
  <si>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</si>
  <si>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</si>
  <si>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</si>
  <si>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</si>
  <si>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</si>
  <si>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</si>
  <si>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</si>
  <si>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</si>
  <si>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</si>
  <si>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</si>
  <si>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</si>
  <si>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</si>
  <si>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</si>
  <si>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</si>
  <si>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</si>
  <si>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</si>
  <si>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</si>
  <si>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</si>
  <si>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</si>
  <si>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</si>
  <si>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</si>
  <si>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</si>
  <si>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</si>
  <si>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</si>
  <si>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</si>
  <si>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</si>
  <si>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</si>
  <si>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</si>
  <si>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</si>
  <si>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</si>
  <si>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</si>
  <si>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</si>
  <si>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</si>
  <si>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</si>
  <si>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</si>
  <si>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</si>
  <si>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</si>
  <si>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</si>
  <si>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</si>
  <si>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</si>
  <si>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</si>
  <si>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</si>
  <si>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</si>
  <si>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</si>
  <si>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</si>
  <si>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</si>
  <si>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</si>
  <si>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</si>
  <si>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</si>
  <si>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</si>
  <si>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</si>
  <si>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</si>
  <si>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</si>
  <si>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</si>
  <si>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</si>
  <si>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</si>
  <si>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</si>
  <si>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</si>
  <si>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</si>
  <si>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</si>
  <si>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</si>
  <si>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</si>
  <si>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</si>
  <si>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</si>
  <si>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</si>
  <si>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</si>
  <si>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</si>
  <si>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</si>
  <si>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</si>
  <si>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</si>
  <si>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</si>
  <si>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</si>
  <si>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</si>
  <si>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</si>
  <si>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</si>
  <si>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</si>
  <si>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</si>
  <si>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</si>
  <si>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</si>
  <si>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</si>
  <si>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</si>
  <si>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</si>
  <si>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</si>
  <si>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</si>
  <si>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</si>
  <si>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</si>
  <si>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</si>
  <si>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</si>
  <si>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</si>
  <si>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</si>
  <si>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</si>
  <si>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</si>
  <si>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</si>
  <si>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</si>
  <si>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</si>
  <si>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</si>
  <si>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</si>
  <si>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</si>
  <si>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</si>
  <si>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</si>
  <si>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</si>
  <si>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</si>
  <si>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</si>
  <si>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</si>
  <si>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</si>
  <si>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</si>
  <si>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</si>
  <si>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</si>
  <si>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</si>
  <si>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</si>
  <si>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</si>
  <si>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</si>
  <si>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</si>
  <si>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</si>
  <si>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</si>
  <si>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</si>
  <si>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</si>
  <si>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</si>
  <si>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</si>
  <si>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</si>
  <si>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</si>
  <si>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</si>
  <si>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</si>
  <si>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</si>
  <si>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</si>
  <si>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</si>
  <si>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</si>
  <si>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</si>
  <si>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</si>
  <si>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</si>
  <si>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</si>
  <si>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</si>
  <si>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</si>
  <si>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</si>
  <si>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</si>
  <si>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</si>
  <si>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</si>
  <si>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</si>
  <si>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</si>
  <si>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</si>
  <si>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</si>
  <si>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</si>
  <si>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</si>
  <si>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</si>
  <si>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</si>
  <si>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</si>
  <si>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</si>
  <si>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</si>
  <si>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</si>
  <si>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</si>
  <si>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</si>
  <si>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</si>
  <si>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</si>
  <si>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</si>
  <si>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</si>
  <si>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</si>
  <si>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</si>
  <si>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</si>
  <si>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</si>
  <si>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</si>
  <si>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</si>
  <si>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</si>
  <si>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</si>
  <si>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</si>
  <si>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</si>
  <si>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</si>
  <si>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</si>
  <si>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</si>
  <si>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</si>
  <si>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</si>
  <si>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</si>
  <si>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</si>
  <si>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</si>
  <si>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</si>
  <si>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</si>
  <si>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</si>
  <si>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</si>
  <si>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</si>
  <si>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</si>
  <si>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</si>
  <si>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</si>
  <si>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</si>
  <si>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</si>
  <si>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</si>
  <si>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</si>
  <si>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</si>
  <si>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</si>
  <si>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</si>
  <si>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</si>
  <si>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</si>
  <si>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</si>
  <si>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</si>
  <si>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</si>
  <si>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</si>
  <si>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</si>
  <si>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</si>
  <si>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</si>
  <si>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</si>
  <si>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</si>
  <si>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</si>
  <si>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</si>
  <si>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</si>
  <si>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</si>
  <si>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</si>
  <si>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</si>
  <si>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</si>
  <si>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</si>
  <si>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</si>
  <si>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</si>
  <si>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</si>
  <si>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</si>
  <si>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</si>
  <si>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</si>
  <si>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</si>
  <si>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</si>
  <si>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</si>
  <si>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</si>
  <si>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</si>
  <si>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</si>
  <si>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</si>
  <si>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</si>
  <si>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</si>
  <si>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</si>
  <si>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</si>
  <si>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</si>
  <si>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</si>
  <si>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</si>
  <si>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</si>
  <si>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</si>
  <si>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</si>
  <si>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</si>
  <si>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</si>
  <si>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</si>
  <si>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</si>
  <si>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</si>
  <si>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</si>
  <si>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</si>
  <si>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</si>
  <si>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</si>
  <si>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</si>
  <si>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</si>
  <si>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</si>
  <si>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</si>
  <si>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</si>
  <si>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</si>
  <si>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</si>
  <si>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</si>
  <si>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</si>
  <si>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</si>
  <si>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</si>
  <si>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</si>
  <si>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</si>
  <si>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</si>
  <si>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</si>
  <si>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</si>
  <si>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</si>
  <si>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</si>
  <si>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</si>
  <si>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</si>
  <si>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</si>
  <si>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</si>
  <si>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</si>
  <si>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</si>
  <si>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</si>
  <si>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</si>
  <si>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</si>
  <si>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</si>
  <si>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</si>
  <si>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</si>
  <si>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</si>
  <si>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</si>
  <si>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</si>
  <si>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</si>
  <si>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</si>
  <si>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</si>
  <si>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</si>
  <si>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</si>
  <si>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</si>
  <si>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</si>
  <si>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</si>
  <si>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</si>
  <si>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</si>
  <si>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</si>
  <si>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</si>
  <si>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</si>
  <si>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</si>
  <si>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</si>
  <si>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</si>
  <si>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</si>
  <si>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</si>
  <si>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</si>
  <si>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</si>
  <si>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</si>
  <si>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</si>
  <si>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</si>
  <si>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</si>
  <si>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</si>
  <si>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</si>
  <si>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</si>
  <si>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</si>
  <si>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</si>
  <si>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</si>
  <si>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</si>
  <si>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</si>
  <si>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</si>
  <si>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</si>
  <si>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</si>
  <si>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</si>
  <si>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</si>
  <si>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</si>
  <si>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</si>
  <si>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</si>
  <si>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</si>
  <si>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</si>
  <si>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</si>
  <si>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</si>
  <si>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</si>
  <si>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</si>
  <si>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</si>
  <si>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</si>
  <si>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</si>
  <si>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</si>
  <si>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</si>
  <si>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</si>
  <si>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</si>
  <si>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</si>
  <si>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</si>
  <si>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</si>
  <si>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</si>
  <si>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</si>
  <si>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</si>
  <si>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</si>
  <si>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</si>
  <si>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</si>
  <si>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</si>
  <si>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</si>
  <si>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</si>
  <si>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</si>
  <si>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</si>
  <si>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</si>
  <si>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</si>
  <si>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</si>
  <si>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</si>
  <si>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</si>
  <si>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</si>
  <si>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</si>
  <si>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</si>
  <si>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</si>
  <si>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</si>
  <si>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</si>
  <si>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</si>
  <si>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</si>
  <si>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</si>
  <si>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</si>
  <si>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</si>
  <si>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</si>
  <si>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</si>
  <si>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</si>
  <si>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</si>
  <si>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</si>
  <si>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</si>
  <si>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</si>
  <si>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</si>
  <si>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</si>
  <si>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</si>
  <si>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</si>
  <si>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</si>
  <si>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</si>
  <si>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</si>
  <si>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</si>
  <si>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</si>
  <si>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</si>
  <si>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</si>
  <si>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</si>
  <si>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</si>
  <si>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</si>
  <si>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</si>
  <si>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</si>
  <si>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</si>
  <si>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</si>
  <si>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</si>
  <si>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</si>
  <si>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</si>
  <si>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</si>
  <si>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</si>
  <si>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</si>
  <si>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</si>
  <si>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</si>
  <si>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</si>
  <si>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</si>
  <si>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</si>
  <si>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</si>
  <si>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</si>
  <si>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</si>
  <si>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</si>
  <si>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</si>
  <si>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</si>
  <si>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</si>
  <si>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</si>
  <si>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</si>
  <si>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</si>
  <si>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</si>
  <si>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</si>
  <si>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</si>
  <si>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</si>
  <si>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</si>
  <si>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</si>
  <si>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</si>
  <si>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</si>
  <si>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</si>
  <si>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</si>
  <si>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</si>
  <si>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</si>
  <si>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</si>
  <si>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</si>
  <si>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</si>
  <si>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</si>
  <si>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</si>
  <si>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</si>
  <si>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</si>
  <si>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</si>
  <si>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</si>
  <si>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</si>
  <si>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</si>
  <si>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</si>
  <si>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</si>
  <si>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</si>
  <si>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</si>
  <si>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</si>
  <si>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</si>
  <si>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</si>
  <si>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</si>
  <si>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</si>
  <si>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</si>
  <si>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</si>
  <si>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</si>
  <si>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</si>
  <si>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</si>
  <si>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</si>
  <si>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</si>
  <si>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</si>
  <si>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</si>
  <si>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</si>
  <si>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</si>
  <si>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</si>
  <si>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</si>
  <si>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</si>
  <si>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</si>
  <si>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</si>
  <si>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</si>
  <si>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</si>
  <si>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</si>
  <si>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</si>
  <si>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</si>
  <si>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</si>
  <si>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</si>
  <si>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</si>
  <si>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</si>
  <si>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</si>
  <si>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</si>
  <si>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</si>
  <si>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</si>
  <si>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</si>
  <si>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</si>
  <si>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</si>
  <si>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</si>
  <si>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</si>
  <si>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</si>
  <si>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</si>
  <si>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</si>
  <si>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</si>
  <si>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</si>
  <si>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</si>
  <si>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</si>
  <si>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</si>
  <si>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</si>
  <si>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</si>
  <si>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</si>
  <si>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</si>
  <si>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</si>
  <si>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</si>
  <si>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</si>
  <si>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</si>
  <si>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</si>
  <si>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</si>
  <si>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</si>
  <si>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</si>
  <si>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</si>
  <si>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</si>
  <si>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</si>
  <si>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</si>
  <si>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</si>
  <si>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</si>
  <si>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</si>
  <si>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</si>
  <si>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</si>
  <si>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</si>
  <si>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</si>
  <si>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</si>
  <si>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</si>
  <si>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</si>
  <si>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</si>
  <si>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</si>
  <si>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</si>
  <si>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</si>
  <si>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</si>
  <si>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</si>
  <si>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</si>
  <si>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</si>
  <si>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</si>
  <si>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</si>
  <si>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</si>
  <si>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</si>
  <si>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</si>
  <si>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</si>
  <si>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</si>
  <si>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</si>
  <si>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</si>
  <si>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</si>
  <si>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</si>
  <si>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</si>
  <si>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</si>
  <si>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</si>
  <si>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</si>
  <si>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</si>
  <si>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</si>
  <si>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</si>
  <si>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</si>
  <si>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</si>
  <si>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</si>
  <si>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</si>
  <si>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</si>
  <si>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</si>
  <si>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</si>
  <si>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</si>
  <si>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</si>
  <si>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</si>
  <si>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</si>
  <si>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</si>
  <si>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</si>
  <si>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</si>
  <si>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</si>
  <si>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</si>
  <si>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</si>
  <si>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</si>
  <si>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</si>
  <si>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</si>
  <si>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</si>
  <si>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</si>
  <si>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</si>
  <si>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</si>
  <si>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</si>
  <si>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</si>
  <si>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</si>
  <si>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</si>
  <si>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</si>
  <si>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</si>
  <si>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</si>
  <si>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</si>
  <si>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</si>
  <si>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</si>
  <si>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</si>
  <si>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</si>
  <si>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</si>
  <si>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</si>
  <si>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</si>
  <si>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</si>
  <si>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</si>
  <si>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</si>
  <si>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</si>
  <si>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</si>
  <si>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</si>
  <si>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</si>
  <si>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</si>
  <si>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</si>
  <si>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</si>
  <si>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</si>
  <si>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</si>
  <si>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</si>
  <si>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</si>
  <si>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</si>
  <si>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</si>
  <si>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</si>
  <si>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</si>
  <si>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</si>
  <si>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</si>
  <si>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</si>
  <si>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</si>
  <si>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</si>
  <si>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</si>
  <si>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</si>
  <si>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</si>
  <si>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</si>
  <si>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</si>
  <si>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</si>
  <si>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</si>
  <si>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</si>
  <si>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</si>
  <si>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</si>
  <si>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</si>
  <si>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</si>
  <si>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</si>
  <si>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</si>
  <si>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</si>
  <si>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</si>
  <si>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</si>
  <si>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</si>
  <si>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</si>
  <si>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</si>
  <si>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</si>
  <si>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</si>
  <si>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</si>
  <si>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</si>
  <si>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</si>
  <si>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</si>
  <si>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</si>
  <si>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</si>
  <si>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</si>
  <si>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</si>
  <si>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</si>
  <si>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</si>
  <si>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</si>
  <si>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</si>
  <si>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</si>
  <si>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</si>
  <si>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</si>
  <si>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</si>
  <si>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</si>
  <si>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</si>
  <si>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</si>
  <si>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</si>
  <si>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</si>
  <si>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</si>
  <si>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</si>
  <si>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</si>
  <si>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</si>
  <si>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</si>
  <si>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</si>
  <si>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</si>
  <si>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</si>
  <si>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</si>
  <si>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</si>
  <si>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</si>
  <si>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</si>
  <si>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</si>
  <si>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</si>
  <si>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</si>
  <si>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</si>
  <si>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</si>
  <si>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</si>
  <si>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</si>
  <si>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</si>
  <si>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</si>
  <si>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</si>
  <si>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</si>
  <si>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</si>
  <si>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</si>
  <si>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</si>
  <si>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</si>
  <si>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</si>
  <si>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</si>
  <si>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</si>
  <si>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</si>
  <si>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</si>
  <si>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</si>
  <si>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</si>
  <si>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</si>
  <si>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</si>
  <si>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</si>
  <si>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</si>
  <si>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</si>
  <si>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</si>
  <si>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</si>
  <si>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</si>
  <si>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</si>
  <si>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</si>
  <si>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</si>
  <si>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</si>
  <si>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</si>
  <si>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</si>
  <si>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</si>
  <si>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</si>
  <si>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</si>
  <si>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</si>
  <si>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</si>
  <si>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</si>
  <si>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</si>
  <si>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</si>
  <si>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</si>
  <si>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</si>
  <si>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</si>
  <si>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</si>
  <si>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</si>
  <si>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</si>
  <si>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</si>
  <si>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</si>
  <si>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</si>
  <si>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</si>
  <si>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</si>
  <si>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</si>
  <si>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</si>
  <si>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</si>
  <si>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</si>
  <si>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</si>
  <si>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</si>
  <si>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</si>
  <si>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</si>
  <si>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</si>
  <si>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</si>
  <si>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</si>
  <si>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</si>
  <si>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</si>
  <si>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</si>
  <si>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</si>
  <si>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</si>
  <si>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</si>
  <si>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</si>
  <si>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</si>
  <si>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</si>
  <si>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</si>
  <si>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</si>
  <si>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</si>
  <si>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</si>
  <si>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</si>
  <si>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</si>
  <si>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</si>
  <si>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</si>
  <si>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</si>
  <si>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</si>
  <si>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</si>
  <si>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</si>
  <si>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</si>
  <si>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</si>
  <si>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</si>
  <si>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</si>
  <si>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</si>
  <si>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</si>
  <si>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</si>
  <si>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</si>
  <si>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</si>
  <si>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</si>
  <si>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</si>
  <si>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</si>
  <si>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</si>
  <si>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</si>
  <si>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</si>
  <si>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</si>
  <si>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</si>
  <si>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</si>
  <si>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</si>
  <si>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</si>
  <si>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</si>
  <si>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</si>
  <si>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</si>
  <si>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</si>
  <si>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</si>
  <si>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</si>
  <si>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</si>
  <si>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</si>
  <si>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</si>
  <si>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</si>
  <si>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</si>
  <si>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</si>
  <si>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</si>
  <si>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</si>
  <si>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</si>
  <si>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</si>
  <si>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</si>
  <si>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</si>
  <si>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</si>
  <si>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</si>
  <si>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</si>
  <si>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</si>
  <si>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</si>
  <si>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</si>
  <si>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</si>
  <si>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</si>
  <si>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</si>
  <si>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</si>
  <si>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</si>
  <si>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</si>
  <si>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</si>
  <si>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</si>
  <si>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</si>
  <si>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</si>
  <si>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</si>
  <si>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</si>
  <si>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</si>
  <si>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</si>
  <si>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</si>
  <si>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</si>
  <si>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</si>
  <si>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</si>
  <si>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</si>
  <si>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</si>
  <si>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</si>
  <si>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</si>
  <si>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</si>
  <si>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</si>
  <si>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</si>
  <si>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</si>
  <si>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</si>
  <si>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</si>
  <si>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</si>
  <si>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</si>
  <si>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</si>
  <si>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</si>
  <si>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</si>
  <si>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</si>
  <si>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</si>
  <si>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</si>
  <si>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</si>
  <si>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</si>
  <si>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</si>
  <si>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</si>
  <si>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</si>
  <si>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</si>
  <si>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</si>
  <si>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</si>
  <si>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</si>
  <si>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</si>
  <si>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</si>
  <si>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</si>
  <si>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</si>
  <si>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</si>
  <si>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</si>
  <si>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</si>
  <si>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</si>
  <si>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</si>
  <si>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</si>
  <si>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</si>
  <si>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</si>
  <si>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</si>
  <si>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</si>
  <si>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</si>
  <si>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</si>
  <si>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</si>
  <si>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</si>
  <si>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</si>
  <si>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</si>
  <si>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</si>
  <si>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</si>
  <si>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</si>
  <si>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</si>
  <si>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</si>
  <si>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</si>
  <si>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</si>
  <si>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</si>
  <si>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</si>
  <si>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</si>
  <si>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</si>
  <si>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</si>
  <si>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</si>
  <si>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</si>
  <si>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</si>
  <si>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</si>
  <si>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</si>
  <si>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</si>
  <si>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</si>
  <si>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</si>
  <si>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</si>
  <si>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</si>
  <si>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</si>
  <si>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</si>
  <si>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</si>
  <si>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</si>
  <si>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</si>
  <si>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</si>
  <si>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</si>
  <si>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</si>
  <si>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</si>
  <si>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</si>
  <si>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</si>
  <si>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</si>
  <si>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</si>
  <si>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</si>
  <si>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</si>
  <si>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</si>
  <si>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</si>
  <si>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</si>
  <si>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</si>
  <si>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</si>
  <si>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</si>
  <si>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</si>
  <si>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</si>
  <si>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</si>
  <si>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</si>
  <si>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</si>
  <si>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</si>
  <si>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</si>
  <si>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</si>
  <si>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</si>
  <si>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</si>
  <si>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</si>
  <si>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</si>
  <si>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</si>
  <si>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</si>
  <si>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</si>
  <si>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</si>
  <si>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</si>
  <si>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</si>
  <si>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</si>
  <si>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</si>
  <si>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</si>
  <si>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</si>
  <si>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</si>
  <si>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</si>
  <si>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</si>
  <si>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</si>
  <si>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</si>
  <si>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</si>
  <si>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</si>
  <si>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</si>
  <si>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</si>
  <si>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</si>
  <si>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</si>
  <si>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</si>
  <si>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</si>
  <si>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</si>
  <si>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</si>
  <si>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</si>
  <si>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</si>
  <si>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</si>
  <si>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</si>
  <si>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</si>
  <si>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</si>
  <si>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</si>
  <si>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</si>
  <si>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</si>
  <si>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</si>
  <si>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</si>
  <si>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</si>
  <si>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</si>
  <si>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</si>
  <si>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</si>
  <si>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</si>
  <si>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</si>
  <si>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</si>
  <si>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</si>
  <si>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</si>
  <si>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</si>
  <si>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</si>
  <si>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</si>
  <si>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</si>
  <si>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</si>
  <si>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</si>
  <si>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</si>
  <si>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</si>
  <si>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</si>
  <si>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</si>
  <si>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</si>
  <si>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</si>
  <si>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</si>
  <si>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</si>
  <si>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</si>
  <si>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</si>
  <si>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</si>
  <si>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</si>
  <si>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</si>
  <si>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</si>
  <si>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</si>
  <si>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</si>
  <si>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</si>
  <si>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</si>
  <si>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</si>
  <si>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</si>
  <si>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</si>
  <si>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</si>
  <si>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</si>
  <si>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</si>
  <si>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</si>
  <si>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</si>
  <si>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</si>
  <si>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</si>
  <si>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</si>
  <si>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</si>
  <si>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</si>
  <si>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</si>
  <si>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</si>
  <si>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</si>
  <si>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</si>
  <si>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</si>
  <si>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</si>
  <si>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</si>
  <si>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</si>
  <si>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</si>
  <si>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</si>
  <si>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</si>
  <si>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</si>
  <si>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</si>
  <si>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</si>
  <si>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</si>
  <si>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</si>
  <si>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</si>
  <si>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</si>
  <si>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</si>
  <si>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</si>
  <si>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</si>
  <si>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</si>
  <si>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</si>
  <si>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</si>
  <si>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</si>
  <si>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</si>
  <si>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</si>
  <si>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</si>
  <si>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</si>
  <si>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</si>
  <si>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</si>
  <si>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</si>
  <si>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</si>
  <si>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</si>
  <si>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</si>
  <si>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</si>
  <si>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</si>
  <si>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</si>
  <si>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</si>
  <si>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</si>
  <si>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</si>
  <si>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</si>
  <si>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</si>
  <si>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</si>
  <si>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</si>
  <si>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</si>
  <si>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</si>
  <si>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</si>
  <si>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</si>
  <si>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</si>
  <si>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</si>
  <si>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</si>
  <si>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</si>
  <si>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</si>
  <si>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</si>
  <si>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</si>
  <si>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</si>
  <si>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</si>
  <si>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</si>
  <si>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</si>
  <si>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</si>
  <si>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</si>
  <si>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</si>
  <si>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</si>
  <si>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</si>
  <si>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</si>
  <si>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</si>
  <si>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</si>
  <si>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</si>
  <si>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</si>
  <si>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</si>
  <si>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</si>
  <si>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</si>
  <si>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</si>
  <si>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</si>
  <si>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</si>
  <si>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</si>
  <si>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</si>
  <si>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</si>
  <si>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</si>
  <si>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</si>
  <si>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</si>
  <si>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</si>
  <si>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</si>
  <si>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</si>
  <si>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</si>
  <si>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</si>
  <si>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</si>
  <si>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</si>
  <si>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</si>
  <si>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</si>
  <si>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</si>
  <si>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</si>
  <si>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</si>
  <si>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</si>
  <si>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</si>
  <si>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</si>
  <si>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</si>
  <si>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</si>
  <si>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</si>
  <si>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</si>
  <si>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</si>
  <si>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</si>
  <si>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</si>
  <si>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</si>
  <si>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</si>
  <si>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</si>
  <si>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</si>
  <si>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</si>
  <si>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</si>
  <si>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</si>
  <si>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</si>
  <si>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</si>
  <si>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</si>
  <si>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</si>
  <si>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</si>
  <si>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</si>
  <si>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</si>
  <si>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</si>
  <si>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</si>
  <si>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</si>
  <si>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</si>
  <si>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</si>
  <si>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</si>
  <si>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</si>
  <si>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</si>
  <si>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</si>
  <si>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</si>
  <si>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</si>
  <si>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</si>
  <si>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</si>
  <si>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</si>
  <si>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</si>
  <si>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</si>
  <si>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</si>
  <si>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</si>
  <si>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</si>
  <si>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</si>
  <si>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</si>
  <si>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</si>
  <si>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</si>
  <si>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</si>
  <si>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</si>
  <si>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</si>
  <si>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</si>
  <si>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</si>
  <si>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</si>
  <si>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</si>
  <si>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</si>
  <si>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</si>
  <si>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</si>
  <si>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</si>
  <si>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</si>
  <si>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</si>
  <si>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</si>
  <si>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</si>
  <si>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</si>
  <si>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</si>
  <si>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</si>
  <si>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</si>
  <si>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</si>
  <si>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</si>
  <si>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</si>
  <si>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</si>
  <si>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</si>
  <si>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</si>
  <si>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</si>
  <si>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</si>
  <si>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</si>
  <si>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</si>
  <si>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</si>
  <si>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</si>
  <si>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</si>
  <si>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</si>
  <si>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</si>
  <si>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</si>
  <si>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</si>
  <si>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</si>
  <si>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</si>
  <si>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</si>
  <si>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</si>
  <si>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</si>
  <si>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</si>
  <si>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</si>
  <si>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</si>
  <si>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</si>
  <si>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</si>
  <si>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</si>
  <si>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</si>
  <si>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</si>
  <si>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</si>
  <si>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</si>
  <si>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</si>
  <si>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</si>
  <si>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</si>
  <si>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</si>
  <si>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</si>
  <si>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</si>
  <si>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</si>
  <si>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</si>
  <si>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</si>
  <si>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</si>
  <si>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</si>
  <si>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</si>
  <si>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</si>
  <si>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</si>
  <si>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</si>
  <si>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</si>
  <si>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</si>
  <si>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</si>
  <si>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</si>
  <si>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</si>
  <si>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</si>
  <si>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</si>
  <si>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</si>
  <si>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</si>
  <si>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</si>
  <si>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</si>
  <si>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</si>
  <si>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</si>
  <si>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</si>
  <si>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</si>
  <si>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</si>
  <si>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</si>
  <si>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</si>
  <si>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</si>
  <si>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</si>
  <si>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</si>
  <si>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</si>
  <si>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</si>
  <si>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</si>
  <si>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</si>
  <si>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</si>
  <si>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</si>
  <si>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</si>
  <si>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</si>
  <si>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</si>
  <si>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</si>
  <si>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</si>
  <si>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</si>
  <si>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</si>
  <si>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</si>
  <si>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</si>
  <si>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</si>
  <si>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</si>
  <si>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</si>
  <si>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</si>
  <si>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</si>
  <si>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</si>
  <si>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</si>
  <si>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</si>
  <si>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</si>
  <si>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</si>
  <si>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</si>
  <si>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</si>
  <si>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</si>
  <si>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</si>
  <si>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</si>
  <si>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</si>
  <si>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</si>
  <si>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</si>
  <si>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</si>
  <si>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</si>
  <si>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</si>
  <si>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</si>
  <si>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</si>
  <si>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</si>
  <si>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</si>
  <si>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</si>
  <si>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</si>
  <si>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</si>
  <si>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</si>
  <si>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</si>
  <si>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</si>
  <si>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</si>
  <si>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</si>
  <si>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</si>
  <si>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</si>
  <si>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</si>
  <si>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</si>
  <si>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</si>
  <si>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</si>
  <si>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</si>
  <si>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</si>
  <si>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</si>
  <si>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</si>
  <si>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</si>
  <si>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</si>
  <si>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</si>
  <si>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</si>
  <si>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</si>
  <si>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</si>
  <si>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</si>
  <si>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</si>
  <si>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</si>
  <si>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</si>
  <si>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</si>
  <si>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</si>
  <si>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</si>
  <si>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</si>
  <si>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</si>
  <si>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</si>
  <si>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</si>
  <si>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</si>
  <si>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</si>
  <si>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</si>
  <si>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</si>
  <si>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</si>
  <si>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</si>
  <si>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</si>
  <si>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</si>
  <si>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</si>
  <si>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</si>
  <si>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</si>
  <si>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</si>
  <si>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</si>
  <si>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</si>
  <si>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</si>
  <si>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</si>
  <si>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</si>
  <si>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</si>
  <si>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</si>
  <si>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</si>
  <si>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</si>
  <si>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</si>
  <si>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</si>
  <si>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</si>
  <si>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</si>
  <si>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</si>
  <si>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</si>
  <si>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</si>
  <si>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</si>
  <si>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</si>
  <si>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</si>
  <si>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</si>
  <si>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</si>
  <si>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</si>
  <si>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</si>
  <si>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</si>
  <si>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</si>
  <si>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</si>
  <si>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</si>
  <si>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</si>
  <si>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</si>
  <si>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</si>
  <si>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</si>
  <si>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</si>
  <si>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</si>
  <si>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</si>
  <si>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</si>
  <si>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</si>
  <si>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</si>
  <si>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</si>
  <si>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</si>
  <si>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</si>
  <si>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</si>
  <si>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</si>
  <si>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</si>
  <si>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</si>
  <si>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</si>
  <si>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</si>
  <si>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</si>
  <si>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</si>
  <si>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</si>
  <si>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</si>
  <si>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</si>
  <si>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</si>
  <si>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</si>
  <si>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</si>
  <si>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</si>
  <si>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</si>
  <si>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</si>
  <si>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</si>
  <si>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</si>
  <si>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</si>
  <si>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</si>
  <si>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</si>
  <si>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</si>
  <si>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</si>
  <si>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</si>
  <si>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</si>
  <si>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</si>
  <si>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</si>
  <si>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</si>
  <si>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</si>
  <si>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</si>
  <si>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</si>
  <si>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</si>
  <si>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</si>
  <si>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</si>
  <si>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</si>
  <si>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</si>
  <si>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</si>
  <si>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</si>
  <si>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</si>
  <si>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</si>
  <si>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</si>
  <si>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</si>
  <si>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</si>
  <si>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</si>
  <si>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</si>
  <si>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</si>
  <si>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</si>
  <si>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</si>
  <si>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</si>
  <si>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</si>
  <si>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</si>
  <si>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</si>
  <si>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</si>
  <si>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</si>
  <si>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</si>
  <si>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</si>
  <si>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</si>
  <si>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</si>
  <si>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</si>
  <si>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</si>
  <si>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</si>
  <si>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</si>
  <si>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</si>
  <si>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</si>
  <si>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</si>
  <si>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</si>
  <si>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</si>
  <si>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</si>
  <si>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</si>
  <si>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</si>
  <si>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</si>
  <si>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</si>
  <si>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</si>
  <si>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</si>
  <si>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</si>
  <si>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</si>
  <si>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</si>
  <si>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</si>
  <si>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</si>
  <si>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</si>
  <si>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</si>
  <si>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</si>
  <si>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</si>
  <si>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</si>
  <si>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</si>
  <si>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</si>
  <si>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</si>
  <si>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</si>
  <si>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</si>
  <si>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</si>
  <si>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</si>
  <si>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</si>
  <si>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</si>
  <si>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</si>
  <si>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</si>
  <si>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</si>
  <si>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</si>
  <si>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</si>
  <si>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</si>
  <si>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</si>
  <si>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</si>
  <si>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</si>
  <si>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</si>
  <si>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</si>
  <si>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</si>
  <si>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</si>
  <si>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</si>
  <si>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</si>
  <si>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</si>
  <si>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</si>
  <si>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</si>
  <si>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</si>
  <si>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</si>
  <si>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</si>
  <si>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</si>
  <si>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</si>
  <si>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</si>
  <si>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</si>
  <si>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</si>
  <si>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</si>
  <si>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</si>
  <si>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</si>
  <si>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</si>
  <si>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</si>
  <si>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</si>
  <si>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</si>
  <si>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</si>
  <si>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</si>
  <si>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</si>
  <si>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</si>
  <si>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</si>
  <si>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</si>
  <si>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</si>
  <si>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</si>
  <si>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</si>
  <si>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</si>
  <si>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</si>
  <si>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</si>
  <si>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</si>
  <si>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</si>
  <si>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</si>
  <si>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</si>
  <si>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</si>
  <si>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</si>
  <si>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</si>
  <si>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</si>
  <si>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</si>
  <si>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</si>
  <si>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</si>
  <si>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</si>
  <si>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</si>
  <si>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</si>
  <si>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</si>
  <si>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</si>
  <si>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</si>
  <si>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</si>
  <si>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</si>
  <si>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</si>
  <si>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</si>
  <si>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</si>
  <si>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</si>
  <si>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</si>
  <si>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</si>
  <si>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</si>
  <si>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</si>
  <si>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</si>
  <si>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</si>
  <si>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</si>
  <si>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</si>
  <si>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</si>
  <si>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</si>
  <si>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</si>
  <si>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</si>
  <si>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</si>
  <si>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</si>
  <si>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</si>
  <si>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</si>
  <si>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</si>
  <si>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</si>
  <si>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</si>
  <si>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</si>
  <si>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</si>
  <si>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</si>
  <si>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</si>
  <si>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</si>
  <si>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</si>
  <si>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</si>
  <si>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</si>
  <si>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</si>
  <si>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</si>
  <si>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</si>
  <si>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</si>
  <si>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</si>
  <si>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</si>
  <si>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</si>
  <si>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</si>
  <si>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</si>
  <si>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</si>
  <si>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</si>
  <si>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</si>
  <si>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</si>
  <si>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</si>
  <si>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</si>
  <si>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</si>
  <si>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</si>
  <si>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</si>
  <si>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</si>
  <si>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</si>
  <si>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</si>
  <si>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</si>
  <si>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</si>
  <si>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</si>
  <si>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</si>
  <si>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</si>
  <si>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</si>
  <si>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</si>
  <si>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</si>
  <si>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</si>
  <si>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</si>
  <si>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</si>
  <si>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</si>
  <si>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</si>
  <si>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</si>
  <si>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</si>
  <si>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</si>
  <si>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</si>
  <si>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</si>
  <si>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</si>
  <si>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</si>
  <si>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</si>
  <si>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</si>
  <si>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</si>
  <si>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</si>
  <si>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</si>
  <si>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</si>
  <si>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</si>
  <si>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</si>
  <si>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</si>
  <si>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</si>
  <si>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</si>
  <si>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</si>
  <si>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</si>
  <si>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</si>
  <si>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</si>
  <si>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</si>
  <si>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</si>
  <si>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</si>
  <si>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</si>
  <si>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</si>
  <si>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</si>
  <si>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</si>
  <si>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</si>
  <si>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</si>
  <si>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</si>
  <si>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</si>
  <si>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</si>
  <si>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</si>
  <si>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</si>
  <si>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</si>
  <si>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</si>
  <si>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</si>
  <si>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</si>
  <si>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</si>
  <si>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</si>
  <si>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</si>
  <si>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</si>
  <si>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</si>
  <si>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</si>
  <si>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</si>
  <si>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</si>
  <si>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</si>
  <si>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</si>
  <si>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</si>
  <si>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</si>
  <si>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</si>
  <si>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</si>
  <si>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</si>
  <si>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</si>
  <si>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</si>
  <si>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</si>
  <si>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</si>
  <si>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</si>
  <si>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</si>
  <si>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</si>
  <si>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</si>
  <si>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</si>
  <si>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</si>
  <si>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</si>
  <si>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</si>
  <si>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</si>
  <si>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</si>
  <si>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</si>
  <si>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</si>
  <si>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</si>
  <si>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</si>
  <si>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</si>
  <si>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</si>
  <si>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</si>
  <si>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</si>
  <si>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</si>
  <si>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</si>
  <si>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</si>
  <si>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</si>
  <si>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</si>
  <si>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</si>
  <si>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</si>
  <si>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</si>
  <si>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</si>
  <si>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</si>
  <si>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</si>
  <si>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</si>
  <si>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</si>
  <si>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</si>
  <si>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</si>
  <si>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</si>
  <si>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</si>
  <si>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</si>
  <si>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</si>
  <si>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</si>
  <si>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</si>
  <si>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</si>
  <si>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</si>
  <si>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</si>
  <si>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</si>
  <si>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</si>
  <si>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</si>
  <si>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</si>
  <si>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</si>
  <si>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</si>
  <si>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</si>
  <si>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</si>
  <si>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</si>
  <si>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</si>
  <si>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</si>
  <si>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</si>
  <si>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</si>
  <si>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</si>
  <si>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</si>
  <si>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</si>
  <si>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</si>
  <si>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</si>
  <si>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</si>
  <si>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</si>
  <si>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</si>
  <si>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</si>
  <si>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</si>
  <si>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</si>
  <si>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</si>
  <si>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</si>
  <si>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</si>
  <si>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</si>
  <si>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</si>
  <si>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</si>
  <si>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</si>
  <si>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</si>
  <si>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</si>
  <si>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</si>
  <si>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</si>
  <si>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</si>
  <si>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</si>
  <si>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</si>
  <si>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</si>
  <si>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</si>
  <si>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</si>
  <si>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</si>
  <si>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</si>
  <si>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</si>
  <si>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</si>
  <si>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</si>
  <si>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</si>
  <si>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</si>
  <si>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</si>
  <si>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</si>
  <si>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</si>
  <si>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</si>
  <si>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</si>
  <si>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</si>
  <si>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</si>
  <si>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</si>
  <si>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</si>
  <si>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</si>
  <si>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</si>
  <si>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</si>
  <si>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</si>
  <si>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</si>
  <si>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</si>
  <si>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</si>
  <si>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</si>
  <si>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</si>
  <si>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</si>
  <si>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</si>
  <si>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</si>
  <si>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</si>
  <si>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</si>
  <si>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</si>
  <si>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</si>
  <si>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</si>
  <si>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</si>
  <si>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</si>
  <si>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</si>
  <si>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</si>
  <si>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</si>
  <si>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</si>
  <si>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</si>
  <si>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</si>
  <si>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</si>
  <si>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</si>
  <si>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</si>
  <si>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</si>
  <si>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</si>
  <si>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</si>
  <si>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</si>
  <si>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</si>
  <si>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</si>
  <si>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</si>
  <si>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</si>
  <si>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</si>
  <si>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</si>
  <si>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</si>
  <si>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</si>
  <si>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</si>
  <si>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</si>
  <si>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</si>
  <si>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</si>
  <si>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</si>
  <si>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</si>
  <si>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</si>
  <si>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</si>
  <si>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</si>
  <si>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</si>
  <si>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</si>
  <si>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</si>
  <si>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</si>
  <si>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</si>
  <si>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</si>
  <si>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</si>
  <si>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</si>
  <si>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</si>
  <si>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</si>
  <si>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</si>
  <si>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</si>
  <si>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</si>
  <si>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</si>
  <si>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</si>
  <si>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</si>
  <si>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</si>
  <si>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</si>
  <si>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</si>
  <si>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</si>
  <si>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</si>
  <si>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</si>
  <si>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</si>
  <si>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</si>
  <si>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</si>
  <si>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</si>
  <si>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</si>
  <si>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</si>
  <si>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</si>
  <si>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</si>
  <si>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</si>
  <si>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</si>
  <si>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</si>
  <si>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</si>
  <si>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</si>
  <si>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</si>
  <si>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</si>
  <si>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</si>
  <si>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</si>
  <si>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</si>
  <si>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</si>
  <si>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</si>
  <si>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</si>
  <si>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</si>
  <si>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</si>
  <si>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</si>
  <si>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</si>
  <si>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</si>
  <si>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</si>
  <si>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</si>
  <si>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</si>
  <si>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</si>
  <si>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</si>
  <si>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</si>
  <si>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</si>
  <si>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</si>
  <si>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</si>
  <si>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</si>
  <si>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</si>
  <si>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</si>
  <si>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</si>
  <si>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</si>
  <si>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</si>
  <si>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</si>
  <si>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</si>
  <si>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</si>
  <si>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</si>
  <si>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</si>
  <si>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</si>
  <si>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</si>
  <si>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</si>
  <si>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</si>
  <si>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</si>
  <si>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</si>
  <si>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</si>
  <si>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</si>
  <si>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</si>
  <si>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</si>
  <si>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</si>
  <si>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</si>
  <si>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</si>
  <si>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</si>
  <si>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</si>
  <si>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</si>
  <si>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</si>
  <si>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</si>
  <si>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</si>
  <si>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</si>
  <si>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</si>
  <si>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</si>
  <si>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</si>
  <si>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</si>
  <si>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</si>
  <si>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</si>
  <si>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</si>
  <si>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</si>
  <si>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</si>
  <si>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</si>
  <si>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</si>
  <si>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</si>
  <si>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</si>
  <si>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</si>
  <si>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</si>
  <si>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</si>
  <si>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</si>
  <si>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</si>
  <si>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</si>
  <si>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</si>
  <si>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</si>
  <si>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</si>
  <si>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</si>
  <si>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</si>
  <si>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</si>
  <si>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</si>
  <si>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</si>
  <si>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</si>
  <si>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</si>
  <si>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</si>
  <si>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</si>
  <si>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</si>
  <si>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</si>
  <si>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</si>
  <si>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</si>
  <si>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</si>
  <si>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</si>
  <si>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</si>
  <si>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</si>
  <si>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</si>
  <si>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</si>
  <si>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</si>
  <si>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</si>
  <si>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</si>
  <si>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</si>
  <si>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</si>
  <si>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</si>
  <si>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</si>
  <si>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</si>
  <si>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</si>
  <si>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</si>
  <si>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</si>
  <si>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</si>
  <si>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</si>
  <si>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</si>
  <si>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</si>
  <si>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</si>
  <si>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</si>
  <si>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</si>
  <si>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</si>
  <si>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</si>
  <si>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</si>
  <si>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</si>
  <si>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</si>
  <si>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</si>
  <si>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</si>
  <si>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</si>
  <si>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</si>
  <si>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</si>
  <si>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</si>
  <si>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</si>
  <si>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</si>
  <si>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</si>
  <si>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</si>
  <si>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</si>
  <si>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</si>
  <si>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</si>
  <si>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</si>
  <si>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</si>
  <si>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</si>
  <si>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</si>
  <si>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</si>
  <si>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</si>
  <si>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</si>
  <si>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</si>
  <si>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</si>
  <si>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</si>
  <si>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</si>
  <si>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</si>
  <si>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</si>
  <si>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</si>
  <si>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</si>
  <si>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</si>
  <si>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</si>
  <si>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</si>
  <si>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</si>
  <si>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</si>
  <si>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</si>
  <si>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</si>
  <si>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</si>
  <si>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</si>
  <si>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</si>
  <si>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</si>
  <si>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</si>
  <si>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</si>
  <si>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</si>
  <si>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</si>
  <si>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</si>
  <si>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</si>
  <si>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</si>
  <si>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</si>
  <si>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</si>
  <si>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</si>
  <si>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</si>
  <si>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</si>
  <si>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</si>
  <si>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</si>
  <si>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</si>
  <si>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</si>
  <si>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</si>
  <si>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</si>
  <si>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</si>
  <si>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</si>
  <si>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</si>
  <si>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</si>
  <si>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</si>
  <si>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</si>
  <si>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</si>
  <si>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</si>
  <si>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</si>
  <si>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</si>
  <si>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</si>
  <si>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</si>
  <si>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</si>
  <si>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</si>
  <si>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</si>
  <si>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</si>
  <si>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</si>
  <si>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</si>
  <si>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</si>
  <si>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</si>
  <si>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</si>
  <si>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</si>
  <si>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</si>
  <si>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</si>
  <si>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</si>
  <si>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</si>
  <si>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</si>
  <si>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</si>
  <si>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</si>
  <si>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</si>
  <si>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</si>
  <si>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</si>
  <si>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</si>
  <si>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</si>
  <si>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</si>
  <si>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</si>
  <si>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</si>
  <si>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</si>
  <si>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</si>
  <si>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</si>
  <si>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</si>
  <si>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</si>
  <si>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</si>
  <si>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</si>
  <si>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</si>
  <si>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</si>
  <si>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</si>
  <si>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</si>
  <si>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</si>
  <si>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</si>
  <si>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</si>
  <si>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</si>
  <si>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</si>
  <si>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</si>
  <si>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</si>
  <si>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</si>
  <si>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</si>
  <si>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</si>
  <si>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</si>
  <si>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</si>
  <si>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</si>
  <si>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</si>
  <si>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</si>
  <si>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</si>
  <si>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</si>
  <si>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</si>
  <si>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</si>
  <si>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</si>
  <si>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</si>
  <si>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</si>
  <si>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</si>
  <si>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</si>
  <si>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</si>
  <si>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</si>
  <si>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</si>
  <si>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</si>
  <si>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</si>
  <si>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</si>
  <si>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</si>
  <si>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</si>
  <si>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</si>
  <si>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</si>
  <si>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</si>
  <si>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</si>
  <si>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</si>
  <si>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</si>
  <si>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</si>
  <si>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</si>
  <si>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</si>
  <si>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</si>
  <si>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</si>
  <si>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</si>
  <si>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</si>
  <si>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</si>
  <si>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</si>
  <si>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</si>
  <si>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</si>
  <si>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</si>
  <si>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</si>
  <si>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</si>
  <si>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</si>
  <si>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</si>
  <si>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</si>
  <si>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</si>
  <si>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</si>
  <si>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</si>
  <si>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</si>
  <si>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</si>
  <si>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</si>
  <si>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</si>
  <si>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</si>
  <si>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</si>
  <si>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</si>
  <si>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</si>
  <si>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</si>
  <si>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</si>
  <si>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</si>
  <si>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</si>
  <si>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</si>
  <si>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</si>
  <si>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</si>
  <si>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</si>
  <si>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</si>
  <si>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</si>
  <si>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</si>
  <si>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</si>
  <si>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</si>
  <si>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</si>
  <si>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</si>
  <si>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</si>
  <si>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</si>
  <si>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</si>
  <si>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</si>
  <si>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</si>
  <si>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</si>
  <si>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</si>
  <si>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</si>
  <si>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</si>
  <si>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</si>
  <si>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</si>
  <si>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</si>
  <si>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</si>
  <si>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</si>
  <si>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</si>
  <si>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</si>
  <si>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</si>
  <si>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</si>
  <si>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</si>
  <si>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</si>
  <si>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</si>
  <si>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</si>
  <si>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</si>
  <si>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</si>
  <si>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</si>
  <si>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</si>
  <si>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</si>
  <si>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</si>
  <si>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</si>
  <si>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</si>
  <si>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</si>
  <si>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</si>
  <si>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</si>
  <si>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</si>
  <si>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</si>
  <si>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</si>
  <si>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</si>
  <si>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</si>
  <si>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</si>
  <si>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</si>
  <si>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</si>
  <si>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</si>
  <si>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</si>
  <si>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</si>
  <si>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</si>
  <si>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</si>
  <si>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</si>
  <si>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</si>
  <si>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</si>
  <si>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</si>
  <si>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</si>
  <si>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</si>
  <si>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</si>
  <si>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</si>
  <si>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</si>
  <si>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</si>
  <si>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</si>
  <si>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</si>
  <si>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</si>
  <si>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</si>
  <si>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</si>
  <si>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</si>
  <si>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</si>
  <si>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</si>
  <si>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</si>
  <si>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</si>
  <si>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</si>
  <si>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</si>
  <si>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</si>
  <si>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</si>
  <si>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</si>
  <si>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</si>
  <si>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</si>
  <si>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</si>
  <si>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</si>
  <si>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</si>
  <si>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</si>
  <si>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</si>
  <si>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</si>
  <si>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</si>
  <si>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</si>
  <si>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</si>
  <si>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</si>
  <si>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</si>
  <si>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</si>
  <si>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</si>
  <si>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</si>
  <si>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</si>
  <si>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</si>
  <si>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</si>
  <si>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</si>
  <si>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</si>
  <si>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</si>
  <si>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</si>
  <si>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</si>
  <si>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</si>
  <si>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</si>
  <si>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</si>
  <si>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</si>
  <si>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</si>
  <si>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</si>
  <si>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</si>
  <si>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</si>
  <si>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</si>
  <si>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</si>
  <si>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</si>
  <si>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</si>
  <si>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</si>
  <si>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</si>
  <si>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</si>
  <si>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</si>
  <si>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</si>
  <si>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</si>
  <si>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</si>
  <si>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</si>
  <si>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</si>
  <si>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</si>
  <si>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</si>
  <si>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</si>
  <si>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</si>
  <si>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</si>
  <si>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</si>
  <si>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</si>
  <si>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</si>
  <si>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</si>
  <si>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</si>
  <si>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</si>
  <si>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</si>
  <si>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</si>
  <si>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</si>
  <si>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</si>
  <si>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</si>
  <si>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</si>
  <si>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</si>
  <si>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</si>
  <si>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</si>
  <si>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</si>
  <si>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</si>
  <si>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</si>
  <si>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</si>
  <si>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</si>
  <si>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</si>
  <si>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</si>
  <si>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</si>
  <si>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</si>
  <si>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</si>
  <si>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</si>
  <si>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</si>
  <si>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</si>
  <si>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</si>
  <si>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</si>
  <si>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</si>
  <si>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</si>
  <si>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</si>
  <si>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</si>
  <si>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</si>
  <si>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</si>
  <si>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</si>
  <si>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</si>
  <si>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</si>
  <si>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</si>
  <si>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</si>
  <si>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</si>
  <si>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</si>
  <si>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</si>
  <si>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</si>
  <si>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</si>
  <si>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</si>
  <si>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</si>
  <si>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</si>
  <si>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</si>
  <si>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</si>
  <si>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</si>
  <si>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</si>
  <si>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</si>
  <si>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</si>
  <si>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</si>
  <si>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</si>
  <si>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</si>
  <si>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</si>
  <si>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</si>
  <si>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</si>
  <si>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</si>
  <si>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</si>
  <si>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</si>
  <si>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</si>
  <si>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</si>
  <si>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</si>
  <si>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</si>
  <si>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</si>
  <si>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</si>
  <si>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</si>
  <si>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</si>
  <si>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</si>
  <si>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</si>
  <si>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</si>
  <si>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</si>
  <si>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</si>
  <si>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</si>
  <si>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</si>
  <si>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</si>
  <si>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</si>
  <si>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</si>
  <si>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</si>
  <si>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</si>
  <si>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</si>
  <si>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</si>
  <si>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</si>
  <si>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</si>
  <si>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</si>
  <si>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</si>
  <si>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</si>
  <si>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</si>
  <si>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</si>
  <si>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</si>
  <si>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</si>
  <si>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</si>
  <si>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</si>
  <si>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</si>
  <si>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</si>
  <si>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</si>
  <si>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</si>
  <si>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</si>
  <si>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</si>
  <si>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</si>
  <si>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</si>
  <si>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</si>
  <si>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</si>
  <si>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</si>
  <si>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</si>
  <si>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</si>
  <si>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</si>
  <si>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</si>
  <si>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</si>
  <si>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</si>
  <si>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</si>
  <si>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</si>
  <si>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</si>
  <si>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</si>
  <si>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</si>
  <si>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</si>
  <si>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</si>
  <si>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</si>
  <si>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</si>
  <si>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</si>
  <si>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</si>
  <si>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</si>
  <si>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</si>
  <si>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</si>
  <si>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</si>
  <si>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</si>
  <si>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</si>
  <si>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</si>
  <si>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</si>
  <si>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</si>
  <si>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</si>
  <si>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</si>
  <si>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</si>
  <si>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</si>
  <si>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</si>
  <si>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</si>
  <si>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</si>
  <si>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</si>
  <si>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</si>
  <si>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</si>
  <si>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</si>
  <si>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</si>
  <si>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</si>
  <si>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</si>
  <si>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</si>
  <si>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</si>
  <si>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</si>
  <si>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</si>
  <si>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</si>
  <si>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</si>
  <si>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</si>
  <si>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</si>
  <si>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</si>
  <si>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</si>
  <si>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</si>
  <si>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</si>
  <si>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</si>
  <si>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</si>
  <si>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</si>
  <si>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</si>
  <si>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</si>
  <si>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</si>
  <si>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</si>
  <si>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</si>
  <si>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</si>
  <si>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</si>
  <si>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</si>
  <si>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</si>
  <si>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</si>
  <si>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</si>
  <si>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</si>
  <si>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</si>
  <si>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</si>
  <si>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</si>
  <si>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</si>
  <si>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</si>
  <si>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</si>
  <si>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</si>
  <si>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</si>
  <si>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</si>
  <si>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</si>
  <si>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</si>
  <si>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</si>
  <si>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</si>
  <si>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</si>
  <si>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</si>
  <si>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</si>
  <si>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</si>
  <si>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</si>
  <si>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</si>
  <si>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</si>
  <si>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</si>
  <si>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</si>
  <si>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</si>
  <si>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</si>
  <si>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</si>
  <si>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</si>
  <si>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</si>
  <si>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</si>
  <si>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</si>
  <si>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</si>
  <si>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</si>
  <si>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</si>
  <si>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</si>
  <si>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</si>
  <si>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</si>
  <si>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</si>
  <si>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</si>
  <si>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</si>
  <si>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</si>
  <si>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</si>
  <si>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</si>
  <si>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</si>
  <si>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</si>
  <si>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</si>
  <si>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</si>
  <si>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</si>
  <si>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</si>
  <si>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</si>
  <si>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</si>
  <si>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</si>
  <si>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</si>
  <si>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</si>
  <si>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</si>
  <si>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</si>
  <si>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</si>
  <si>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</si>
  <si>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</si>
  <si>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</si>
  <si>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</si>
  <si>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</si>
  <si>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</si>
  <si>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</si>
  <si>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</si>
  <si>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</si>
  <si>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</si>
  <si>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</si>
  <si>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</si>
  <si>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</si>
  <si>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</si>
  <si>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</si>
  <si>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</si>
  <si>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</si>
  <si>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</si>
  <si>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</si>
  <si>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</si>
  <si>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</si>
  <si>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</si>
  <si>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</si>
  <si>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</si>
  <si>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</si>
  <si>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</si>
  <si>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</si>
  <si>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</si>
  <si>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</si>
  <si>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</si>
  <si>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</si>
  <si>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</si>
  <si>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</si>
  <si>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</si>
  <si>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</si>
  <si>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</si>
  <si>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</si>
  <si>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</si>
  <si>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</si>
  <si>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</si>
  <si>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</si>
  <si>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</si>
  <si>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</si>
  <si>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</si>
  <si>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</si>
  <si>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</si>
  <si>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</si>
  <si>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</si>
  <si>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</si>
  <si>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</si>
  <si>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</si>
  <si>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</si>
  <si>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</si>
  <si>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</si>
  <si>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</si>
  <si>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</si>
  <si>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</si>
  <si>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</si>
  <si>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</si>
  <si>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</si>
  <si>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</si>
  <si>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</si>
  <si>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</si>
  <si>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</si>
  <si>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</si>
  <si>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</si>
  <si>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</si>
  <si>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</si>
  <si>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</si>
  <si>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</si>
  <si>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</si>
  <si>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</si>
  <si>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</si>
  <si>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</si>
  <si>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</si>
  <si>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</si>
  <si>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</si>
  <si>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</si>
  <si>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</si>
  <si>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</si>
  <si>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</si>
  <si>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</si>
  <si>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</si>
  <si>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</si>
  <si>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</si>
  <si>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</si>
  <si>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</si>
  <si>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</si>
  <si>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</si>
  <si>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</si>
  <si>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</si>
  <si>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</si>
  <si>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</si>
  <si>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</si>
  <si>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</si>
  <si>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</si>
  <si>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</si>
  <si>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</si>
  <si>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</si>
  <si>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</si>
  <si>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</si>
  <si>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</si>
  <si>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</si>
  <si>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</si>
  <si>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</si>
  <si>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</si>
  <si>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</si>
  <si>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</si>
  <si>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</si>
  <si>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</si>
  <si>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</si>
  <si>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</si>
  <si>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</si>
  <si>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</si>
  <si>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</si>
  <si>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</si>
  <si>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</si>
  <si>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</si>
  <si>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</si>
  <si>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</si>
  <si>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</si>
  <si>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</si>
  <si>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</si>
  <si>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</si>
  <si>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</si>
  <si>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</si>
  <si>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</si>
  <si>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</si>
  <si>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</si>
  <si>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</si>
  <si>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</si>
  <si>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</si>
  <si>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</si>
  <si>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</si>
  <si>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</si>
  <si>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</si>
  <si>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</si>
  <si>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</si>
  <si>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</si>
  <si>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</si>
  <si>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</si>
  <si>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</si>
  <si>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</si>
  <si>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</si>
  <si>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</si>
  <si>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</si>
  <si>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</si>
  <si>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</si>
  <si>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</si>
  <si>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</si>
  <si>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</si>
  <si>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</si>
  <si>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</si>
  <si>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</si>
  <si>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</si>
  <si>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</si>
  <si>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</si>
  <si>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</si>
  <si>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</si>
  <si>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</si>
  <si>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</si>
  <si>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</si>
  <si>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</si>
  <si>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</si>
  <si>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</si>
  <si>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</si>
  <si>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</si>
  <si>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</si>
  <si>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</si>
  <si>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</si>
  <si>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</si>
  <si>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</si>
  <si>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</si>
  <si>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</si>
  <si>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</si>
  <si>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</si>
  <si>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</si>
  <si>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</si>
  <si>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</si>
  <si>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</si>
  <si>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</si>
  <si>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</si>
  <si>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</si>
  <si>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</si>
  <si>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</si>
  <si>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</si>
  <si>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</si>
  <si>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</si>
  <si>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</si>
  <si>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</si>
  <si>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</si>
  <si>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</si>
  <si>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</si>
  <si>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</si>
  <si>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</si>
  <si>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</si>
  <si>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</si>
  <si>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</si>
  <si>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</si>
  <si>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</si>
  <si>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</si>
  <si>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</si>
  <si>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</si>
  <si>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</si>
  <si>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</si>
  <si>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</si>
  <si>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</si>
  <si>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</si>
  <si>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</si>
  <si>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</si>
  <si>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</si>
  <si>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</si>
  <si>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</si>
  <si>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</si>
  <si>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</si>
  <si>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</si>
  <si>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</si>
  <si>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</si>
  <si>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</si>
  <si>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</si>
  <si>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</si>
  <si>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</si>
  <si>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</si>
  <si>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</si>
  <si>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</si>
  <si>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</si>
  <si>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</si>
  <si>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</si>
  <si>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</si>
  <si>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</si>
  <si>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</si>
  <si>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</si>
  <si>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</si>
  <si>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</si>
  <si>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</si>
  <si>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</si>
  <si>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</si>
  <si>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</si>
  <si>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</si>
  <si>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</si>
  <si>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</si>
  <si>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</si>
  <si>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</si>
  <si>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</si>
  <si>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</si>
  <si>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</si>
  <si>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</si>
  <si>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</si>
  <si>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</si>
  <si>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</si>
  <si>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</si>
  <si>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</si>
  <si>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</si>
  <si>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</si>
  <si>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</si>
  <si>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</si>
  <si>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</si>
  <si>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</si>
  <si>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</si>
  <si>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</si>
  <si>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</si>
  <si>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</si>
  <si>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</si>
  <si>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</si>
  <si>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</si>
  <si>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</si>
  <si>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</si>
  <si>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</si>
  <si>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</si>
  <si>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</si>
  <si>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</si>
  <si>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</si>
  <si>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</si>
  <si>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</si>
  <si>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</si>
  <si>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</si>
  <si>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</si>
  <si>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</si>
  <si>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</si>
  <si>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</si>
  <si>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</si>
  <si>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</si>
  <si>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</si>
  <si>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</si>
  <si>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</si>
  <si>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</si>
  <si>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</si>
  <si>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</si>
  <si>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</si>
  <si>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</si>
  <si>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</si>
  <si>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</si>
  <si>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</si>
  <si>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</si>
  <si>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</si>
  <si>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</si>
  <si>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</si>
  <si>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</si>
  <si>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</si>
  <si>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</si>
  <si>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</si>
  <si>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</si>
  <si>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</si>
  <si>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</si>
  <si>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</si>
  <si>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</si>
  <si>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</si>
  <si>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</si>
  <si>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</si>
  <si>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</si>
  <si>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</si>
  <si>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</si>
  <si>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</si>
  <si>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</si>
  <si>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</si>
  <si>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</si>
  <si>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</si>
  <si>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</si>
  <si>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</si>
  <si>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</si>
  <si>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</si>
  <si>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</si>
  <si>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</si>
  <si>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</si>
  <si>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</si>
  <si>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</si>
  <si>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</si>
  <si>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</si>
  <si>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</si>
  <si>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</si>
  <si>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</si>
  <si>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</si>
  <si>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</si>
  <si>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</si>
  <si>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</si>
  <si>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</si>
  <si>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</si>
  <si>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</si>
  <si>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</si>
  <si>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</si>
  <si>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</si>
  <si>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</si>
  <si>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</si>
  <si>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</si>
  <si>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</si>
  <si>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</si>
  <si>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</si>
  <si>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</si>
  <si>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</si>
  <si>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</si>
  <si>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</si>
  <si>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</si>
  <si>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</si>
  <si>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</si>
  <si>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</si>
  <si>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</si>
  <si>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</si>
  <si>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</si>
  <si>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</si>
  <si>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</si>
  <si>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</si>
  <si>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</si>
  <si>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</si>
  <si>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</si>
  <si>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</si>
  <si>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</si>
  <si>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</si>
  <si>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</si>
  <si>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</si>
  <si>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</si>
  <si>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</si>
  <si>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</si>
  <si>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</si>
  <si>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</si>
  <si>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</si>
  <si>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</si>
  <si>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</si>
  <si>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</si>
  <si>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</si>
  <si>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</si>
  <si>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</si>
  <si>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</si>
  <si>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</si>
  <si>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</si>
  <si>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</si>
  <si>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</si>
  <si>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</si>
  <si>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</si>
  <si>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</si>
  <si>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</si>
  <si>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</si>
  <si>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</si>
  <si>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</si>
  <si>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</si>
  <si>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</si>
  <si>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</si>
  <si>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</si>
  <si>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</si>
  <si>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</si>
  <si>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</si>
  <si>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</si>
  <si>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</si>
  <si>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</si>
  <si>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</si>
  <si>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</si>
  <si>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</si>
  <si>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</si>
  <si>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</si>
  <si>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</si>
  <si>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</si>
  <si>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</si>
  <si>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</si>
  <si>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</si>
  <si>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</si>
  <si>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</si>
  <si>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</si>
  <si>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</si>
  <si>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</si>
  <si>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</si>
  <si>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</si>
  <si>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</si>
  <si>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</si>
  <si>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</si>
  <si>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</si>
  <si>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</si>
  <si>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</si>
  <si>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</si>
  <si>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</si>
  <si>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</si>
  <si>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</si>
  <si>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</si>
  <si>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</si>
  <si>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</si>
  <si>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</si>
  <si>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</si>
  <si>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</si>
  <si>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</si>
  <si>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</si>
  <si>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</si>
  <si>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</si>
  <si>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</si>
  <si>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</si>
  <si>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</si>
  <si>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</si>
  <si>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</si>
  <si>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</si>
  <si>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</si>
  <si>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</si>
  <si>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</si>
  <si>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</si>
  <si>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</si>
  <si>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</si>
  <si>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</si>
  <si>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</si>
  <si>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</si>
  <si>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</si>
  <si>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</si>
  <si>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</si>
  <si>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</si>
  <si>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</si>
  <si>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</si>
  <si>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</si>
  <si>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</si>
  <si>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</si>
  <si>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</si>
  <si>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</si>
  <si>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</si>
  <si>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</si>
  <si>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</si>
  <si>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</si>
  <si>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</si>
  <si>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</si>
  <si>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</si>
  <si>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</si>
  <si>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</si>
  <si>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</si>
  <si>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</si>
  <si>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</si>
  <si>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</si>
  <si>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</si>
  <si>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</si>
  <si>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</si>
  <si>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</si>
  <si>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</si>
  <si>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</si>
  <si>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</si>
  <si>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</si>
  <si>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</si>
  <si>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</si>
  <si>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</si>
  <si>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</si>
  <si>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</si>
  <si>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</si>
  <si>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</si>
  <si>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</si>
  <si>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</si>
  <si>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</si>
  <si>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</si>
  <si>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</si>
  <si>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</si>
  <si>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</si>
  <si>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</si>
  <si>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</si>
  <si>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</si>
  <si>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</si>
  <si>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</si>
  <si>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</si>
  <si>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</si>
  <si>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</si>
  <si>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</si>
  <si>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</si>
  <si>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</si>
  <si>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</si>
  <si>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</si>
  <si>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</si>
  <si>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</si>
  <si>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</si>
  <si>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</si>
  <si>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</si>
  <si>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</si>
  <si>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</si>
  <si>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</si>
  <si>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</si>
  <si>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</si>
  <si>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</si>
  <si>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</si>
  <si>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</si>
  <si>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</si>
  <si>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</si>
  <si>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</si>
  <si>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</si>
  <si>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</si>
  <si>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</si>
  <si>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</si>
  <si>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</si>
  <si>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</si>
  <si>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</si>
  <si>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</si>
  <si>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</si>
  <si>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</si>
  <si>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</si>
  <si>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</si>
  <si>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</si>
  <si>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</si>
  <si>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</si>
  <si>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</si>
  <si>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</si>
  <si>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</si>
  <si>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</si>
  <si>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</si>
  <si>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</si>
  <si>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</si>
  <si>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</si>
  <si>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</si>
  <si>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</si>
  <si>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</si>
  <si>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</si>
  <si>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</si>
  <si>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</si>
  <si>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</si>
  <si>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</si>
  <si>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</si>
  <si>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</si>
  <si>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</si>
  <si>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</si>
  <si>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</si>
  <si>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</si>
  <si>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</si>
  <si>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</si>
  <si>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</si>
  <si>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</si>
  <si>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</si>
  <si>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</si>
  <si>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</si>
  <si>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</si>
  <si>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</si>
  <si>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</si>
  <si>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</si>
  <si>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</si>
  <si>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</si>
  <si>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</si>
  <si>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</si>
  <si>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</si>
  <si>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</si>
  <si>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</si>
  <si>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</si>
  <si>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</si>
  <si>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</si>
  <si>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</si>
  <si>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</si>
  <si>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</si>
  <si>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</si>
  <si>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</si>
  <si>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</si>
  <si>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</si>
  <si>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</si>
  <si>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</si>
  <si>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</si>
  <si>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</si>
  <si>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</si>
  <si>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</si>
  <si>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</si>
  <si>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</si>
  <si>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</si>
  <si>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</si>
  <si>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</si>
  <si>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</si>
  <si>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</si>
  <si>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</si>
  <si>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</si>
  <si>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</si>
  <si>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</si>
  <si>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</si>
  <si>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</si>
  <si>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</si>
  <si>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</si>
  <si>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</si>
  <si>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</si>
  <si>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</si>
  <si>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</si>
  <si>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</si>
  <si>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</si>
  <si>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</si>
  <si>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</si>
  <si>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</si>
  <si>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</si>
  <si>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</si>
  <si>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</si>
  <si>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</si>
  <si>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</si>
  <si>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</si>
  <si>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</si>
  <si>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</si>
  <si>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</si>
  <si>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</si>
  <si>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</si>
  <si>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</si>
  <si>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</si>
  <si>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</si>
  <si>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</si>
  <si>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</si>
  <si>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</si>
  <si>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</si>
  <si>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</si>
  <si>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</si>
  <si>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</si>
  <si>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</si>
  <si>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</si>
  <si>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</si>
  <si>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</si>
  <si>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</si>
  <si>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</si>
  <si>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</si>
  <si>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</si>
  <si>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</si>
  <si>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</si>
  <si>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</si>
  <si>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</si>
  <si>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</si>
  <si>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</si>
  <si>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</si>
  <si>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</si>
  <si>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</si>
  <si>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</si>
  <si>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</si>
  <si>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</si>
  <si>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</si>
  <si>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</si>
  <si>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</si>
  <si>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</si>
  <si>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</si>
  <si>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</si>
  <si>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</si>
  <si>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</si>
  <si>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</si>
  <si>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</si>
  <si>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</si>
  <si>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</si>
  <si>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</si>
  <si>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</si>
  <si>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</si>
  <si>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</si>
  <si>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</si>
  <si>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</si>
  <si>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</si>
  <si>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</si>
  <si>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</si>
  <si>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</si>
  <si>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</si>
  <si>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</si>
  <si>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</si>
  <si>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</si>
  <si>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</si>
  <si>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</si>
  <si>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</si>
  <si>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</si>
  <si>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</si>
  <si>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</si>
  <si>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</si>
  <si>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</si>
  <si>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</si>
  <si>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</si>
  <si>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</si>
  <si>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</si>
  <si>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</si>
  <si>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</si>
  <si>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</si>
  <si>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</si>
  <si>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</si>
  <si>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</si>
  <si>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</si>
  <si>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</si>
  <si>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</si>
  <si>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</si>
  <si>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</si>
  <si>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</si>
  <si>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</si>
  <si>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</si>
  <si>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</si>
  <si>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</si>
  <si>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</si>
  <si>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</si>
  <si>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</si>
  <si>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</si>
  <si>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</si>
  <si>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</si>
  <si>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</si>
  <si>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</si>
  <si>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</si>
  <si>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</si>
  <si>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</si>
  <si>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</si>
  <si>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</si>
  <si>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</si>
  <si>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</si>
  <si>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</si>
  <si>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</si>
  <si>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</si>
  <si>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</si>
  <si>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</si>
  <si>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</si>
  <si>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</si>
  <si>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</si>
  <si>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</si>
  <si>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</si>
  <si>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</si>
  <si>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</si>
  <si>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</si>
  <si>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</si>
  <si>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</si>
  <si>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</si>
  <si>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</si>
  <si>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</si>
  <si>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</si>
  <si>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</si>
  <si>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</si>
  <si>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</si>
  <si>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</si>
  <si>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</si>
  <si>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</si>
  <si>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</si>
  <si>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</si>
  <si>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</si>
  <si>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</si>
  <si>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</si>
  <si>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</si>
  <si>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</si>
  <si>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</si>
  <si>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</si>
  <si>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</si>
  <si>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</si>
  <si>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</si>
  <si>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</si>
  <si>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</si>
  <si>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</si>
  <si>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</si>
  <si>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</si>
  <si>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</si>
  <si>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</si>
  <si>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</si>
  <si>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</si>
  <si>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</si>
  <si>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</si>
  <si>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</si>
  <si>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</si>
  <si>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</si>
  <si>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</si>
  <si>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</si>
  <si>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</si>
  <si>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</si>
  <si>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</si>
  <si>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</si>
  <si>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</si>
  <si>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</si>
  <si>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</si>
  <si>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</si>
  <si>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</si>
  <si>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</si>
  <si>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</si>
  <si>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</si>
  <si>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</si>
  <si>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</si>
  <si>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</si>
  <si>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</si>
  <si>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</si>
  <si>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</si>
  <si>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</si>
  <si>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</si>
  <si>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</si>
  <si>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</si>
  <si>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</si>
  <si>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</si>
  <si>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</si>
  <si>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</si>
  <si>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</si>
  <si>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</si>
  <si>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</si>
  <si>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</si>
  <si>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</si>
  <si>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</si>
  <si>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</si>
  <si>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</si>
  <si>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</si>
  <si>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</si>
  <si>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</si>
  <si>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</si>
  <si>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</si>
  <si>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</si>
  <si>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</si>
  <si>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</si>
  <si>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</si>
  <si>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</si>
  <si>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</si>
  <si>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</si>
  <si>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</si>
  <si>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</si>
  <si>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</si>
  <si>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</si>
  <si>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</si>
  <si>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</si>
  <si>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</si>
  <si>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</si>
  <si>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</si>
  <si>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</si>
  <si>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</si>
  <si>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</si>
  <si>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</si>
  <si>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</si>
  <si>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</si>
  <si>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</si>
  <si>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</si>
  <si>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</si>
  <si>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</si>
  <si>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</si>
  <si>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</si>
  <si>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</si>
  <si>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</si>
  <si>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</si>
  <si>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</si>
  <si>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</si>
  <si>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</si>
  <si>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</si>
  <si>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</si>
  <si>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</si>
  <si>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</si>
  <si>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</si>
  <si>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</si>
  <si>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</si>
  <si>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</si>
  <si>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</si>
  <si>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</si>
  <si>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</si>
  <si>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</si>
  <si>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</si>
  <si>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</si>
  <si>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</si>
  <si>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</si>
  <si>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</si>
  <si>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</si>
  <si>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</si>
  <si>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</si>
  <si>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</si>
  <si>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</si>
  <si>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</si>
  <si>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</si>
  <si>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</si>
  <si>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</si>
  <si>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</si>
  <si>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</si>
  <si>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</si>
  <si>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</si>
  <si>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</si>
  <si>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</si>
  <si>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</si>
  <si>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</si>
  <si>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</si>
  <si>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</si>
  <si>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</si>
  <si>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</si>
  <si>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</si>
  <si>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</si>
  <si>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</si>
  <si>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</si>
  <si>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</si>
  <si>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</si>
  <si>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</si>
  <si>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</si>
  <si>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</si>
  <si>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</si>
  <si>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</si>
  <si>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</si>
  <si>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</si>
  <si>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</si>
  <si>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</si>
  <si>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</si>
  <si>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</si>
  <si>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</si>
  <si>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</si>
  <si>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</si>
  <si>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</si>
  <si>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</si>
  <si>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</si>
  <si>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</si>
  <si>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</si>
  <si>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</si>
  <si>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</si>
  <si>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</si>
  <si>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</si>
  <si>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</si>
  <si>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</si>
  <si>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</si>
  <si>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</si>
  <si>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</si>
  <si>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</si>
  <si>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</si>
  <si>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</si>
  <si>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</si>
  <si>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</si>
  <si>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</si>
  <si>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</si>
  <si>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</si>
  <si>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</si>
  <si>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</si>
  <si>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</si>
  <si>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</si>
  <si>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</si>
  <si>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</si>
  <si>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</si>
  <si>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</si>
  <si>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</si>
  <si>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</si>
  <si>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</si>
  <si>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</si>
  <si>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</si>
  <si>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</si>
  <si>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</si>
  <si>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</si>
  <si>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</si>
  <si>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</si>
  <si>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</si>
  <si>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</si>
  <si>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</si>
  <si>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</si>
  <si>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</si>
  <si>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</si>
  <si>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</si>
  <si>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</si>
  <si>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</si>
  <si>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</si>
  <si>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</si>
  <si>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</si>
  <si>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</si>
  <si>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</si>
  <si>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</si>
  <si>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</si>
  <si>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</si>
  <si>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</si>
  <si>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</si>
  <si>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</si>
  <si>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</si>
  <si>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</si>
  <si>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</si>
  <si>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</si>
  <si>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</si>
  <si>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</si>
  <si>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</si>
  <si>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</si>
  <si>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</si>
  <si>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</si>
  <si>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</si>
  <si>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</si>
  <si>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</si>
  <si>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</si>
  <si>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</si>
  <si>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</si>
  <si>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</si>
  <si>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</si>
  <si>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</si>
  <si>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</si>
  <si>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</si>
  <si>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</si>
  <si>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</si>
  <si>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</si>
  <si>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</si>
  <si>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</si>
  <si>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</si>
  <si>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</si>
  <si>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</si>
  <si>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</si>
  <si>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</si>
  <si>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</si>
  <si>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</si>
  <si>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</si>
  <si>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</si>
  <si>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</si>
  <si>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</si>
  <si>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</si>
  <si>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</si>
  <si>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</si>
  <si>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</si>
  <si>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</si>
  <si>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</si>
  <si>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</si>
  <si>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</si>
  <si>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</si>
  <si>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</si>
  <si>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</si>
  <si>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</si>
  <si>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</si>
  <si>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</si>
  <si>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</si>
  <si>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</si>
  <si>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</si>
  <si>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</si>
  <si>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</si>
  <si>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</si>
  <si>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</si>
  <si>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</si>
  <si>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</si>
  <si>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</si>
  <si>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</si>
  <si>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</si>
  <si>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</si>
  <si>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</si>
  <si>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</si>
  <si>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</si>
  <si>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</si>
  <si>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</si>
  <si>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</si>
  <si>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</si>
  <si>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</si>
  <si>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</si>
  <si>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</si>
  <si>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</si>
  <si>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</si>
  <si>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</si>
  <si>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</si>
  <si>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</si>
  <si>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</si>
  <si>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</si>
  <si>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</si>
  <si>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</si>
  <si>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</si>
  <si>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</si>
  <si>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</si>
  <si>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</si>
  <si>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</si>
  <si>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</si>
  <si>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</si>
  <si>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</si>
  <si>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</si>
  <si>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</si>
  <si>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</si>
  <si>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</si>
  <si>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</si>
  <si>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</si>
  <si>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</si>
  <si>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</si>
  <si>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</si>
  <si>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</si>
  <si>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</si>
  <si>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</si>
  <si>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</si>
  <si>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</si>
  <si>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</si>
  <si>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</si>
  <si>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</si>
  <si>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</si>
  <si>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</si>
  <si>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</si>
  <si>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</si>
  <si>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</si>
  <si>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</si>
  <si>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</si>
  <si>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</si>
  <si>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</si>
  <si>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</si>
  <si>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</si>
  <si>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</si>
  <si>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</si>
  <si>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</si>
  <si>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</si>
  <si>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</si>
  <si>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</si>
  <si>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</si>
  <si>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</si>
  <si>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</si>
  <si>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</si>
  <si>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</si>
  <si>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</si>
  <si>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</si>
  <si>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</si>
  <si>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</si>
  <si>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</si>
  <si>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</si>
  <si>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</si>
  <si>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</si>
  <si>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</si>
  <si>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</si>
  <si>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</si>
  <si>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</si>
  <si>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</si>
  <si>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</si>
  <si>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</si>
  <si>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</si>
  <si>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</si>
  <si>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</si>
  <si>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</si>
  <si>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</si>
  <si>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</si>
  <si>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</si>
  <si>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</si>
  <si>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</si>
  <si>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</si>
  <si>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</si>
  <si>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</si>
  <si>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</si>
  <si>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</si>
  <si>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</si>
  <si>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</si>
  <si>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</si>
  <si>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</si>
  <si>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</si>
  <si>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</si>
  <si>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</si>
  <si>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</si>
  <si>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</si>
  <si>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</si>
  <si>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</si>
  <si>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</si>
  <si>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</si>
  <si>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</si>
  <si>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</si>
  <si>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</si>
  <si>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</si>
  <si>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</si>
  <si>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</si>
  <si>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</si>
  <si>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</si>
  <si>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</si>
  <si>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</si>
  <si>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</si>
  <si>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</si>
  <si>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</si>
  <si>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</si>
  <si>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</si>
  <si>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</si>
  <si>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</si>
  <si>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</si>
  <si>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</si>
  <si>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</si>
  <si>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</si>
  <si>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</si>
  <si>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</si>
  <si>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</si>
  <si>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</si>
  <si>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</si>
  <si>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</si>
  <si>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</si>
  <si>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</si>
  <si>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</si>
  <si>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</si>
  <si>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</si>
  <si>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</si>
  <si>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</si>
  <si>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</si>
  <si>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</si>
  <si>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</si>
  <si>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</si>
  <si>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</si>
  <si>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</si>
  <si>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</si>
  <si>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</si>
  <si>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</si>
  <si>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</si>
  <si>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</si>
  <si>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</si>
  <si>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</si>
  <si>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</si>
  <si>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</si>
  <si>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</si>
  <si>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</si>
  <si>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</si>
  <si>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</si>
  <si>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</si>
  <si>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</si>
  <si>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</si>
  <si>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</si>
  <si>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</si>
  <si>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</si>
  <si>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</si>
  <si>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</si>
  <si>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</si>
  <si>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</si>
  <si>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</si>
  <si>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</si>
  <si>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</si>
  <si>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</si>
  <si>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</si>
  <si>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</si>
  <si>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</si>
  <si>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</si>
  <si>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</si>
  <si>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</si>
  <si>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</si>
  <si>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</si>
  <si>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</si>
  <si>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</si>
  <si>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</si>
  <si>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</si>
  <si>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</si>
  <si>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</si>
  <si>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</si>
  <si>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</si>
  <si>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</si>
  <si>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</si>
  <si>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</si>
  <si>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</si>
  <si>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</si>
  <si>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</si>
  <si>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</si>
  <si>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</si>
  <si>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</si>
  <si>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</si>
  <si>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</si>
  <si>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</si>
  <si>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</si>
  <si>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</si>
  <si>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</si>
  <si>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</si>
  <si>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</si>
  <si>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</si>
  <si>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</si>
  <si>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</si>
  <si>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</si>
  <si>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</si>
  <si>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</si>
  <si>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</si>
  <si>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</si>
  <si>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</si>
  <si>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</si>
  <si>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</si>
  <si>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</si>
  <si>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</si>
  <si>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</si>
  <si>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</si>
  <si>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</si>
  <si>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</si>
  <si>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</si>
  <si>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</si>
  <si>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</si>
  <si>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</si>
  <si>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</si>
  <si>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</si>
  <si>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</si>
  <si>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</si>
  <si>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</si>
  <si>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</si>
  <si>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</si>
  <si>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</si>
  <si>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</si>
  <si>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</si>
  <si>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</si>
  <si>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</si>
  <si>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</si>
  <si>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</si>
  <si>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</si>
  <si>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</si>
  <si>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</si>
  <si>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</si>
  <si>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</si>
  <si>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</si>
  <si>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</si>
  <si>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</si>
  <si>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</si>
  <si>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</si>
  <si>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</si>
  <si>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</si>
  <si>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</si>
  <si>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</si>
  <si>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</si>
  <si>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</si>
  <si>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</si>
  <si>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</si>
  <si>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</si>
  <si>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</si>
  <si>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</si>
  <si>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</si>
  <si>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</si>
  <si>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</si>
  <si>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</si>
  <si>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</si>
  <si>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</si>
  <si>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</si>
  <si>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</si>
  <si>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</si>
  <si>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</si>
  <si>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</si>
  <si>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</si>
  <si>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</si>
  <si>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</si>
  <si>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</si>
  <si>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</si>
  <si>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</si>
  <si>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</si>
  <si>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</si>
  <si>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</si>
  <si>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</si>
  <si>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</si>
  <si>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</si>
  <si>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</si>
  <si>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</si>
  <si>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</si>
  <si>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</si>
  <si>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</si>
  <si>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</si>
  <si>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</si>
  <si>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</si>
  <si>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</si>
  <si>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</si>
  <si>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</si>
  <si>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</si>
  <si>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</si>
  <si>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</si>
  <si>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</si>
  <si>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</si>
  <si>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</si>
  <si>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</si>
  <si>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</si>
  <si>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</si>
  <si>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</si>
  <si>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</si>
  <si>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</si>
  <si>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</si>
  <si>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</si>
  <si>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</si>
  <si>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</si>
  <si>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</si>
  <si>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</si>
  <si>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</si>
  <si>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</si>
  <si>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</si>
  <si>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</si>
  <si>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</si>
  <si>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</si>
  <si>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</si>
  <si>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</si>
  <si>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</si>
  <si>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</si>
  <si>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</si>
  <si>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</si>
  <si>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</si>
  <si>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</si>
  <si>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</si>
  <si>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</si>
  <si>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</si>
  <si>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</si>
  <si>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</si>
  <si>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</si>
  <si>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</si>
  <si>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</si>
  <si>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</si>
  <si>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</si>
  <si>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</si>
  <si>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</si>
  <si>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</si>
  <si>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</si>
  <si>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</si>
  <si>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</si>
  <si>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</si>
  <si>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</si>
  <si>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</si>
  <si>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</si>
  <si>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</si>
  <si>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</si>
  <si>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</si>
  <si>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</si>
  <si>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</si>
  <si>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</si>
  <si>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</si>
  <si>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</si>
  <si>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</si>
  <si>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</si>
  <si>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</si>
  <si>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</si>
  <si>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</si>
  <si>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</si>
  <si>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</si>
  <si>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</si>
  <si>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</si>
  <si>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</si>
  <si>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</si>
  <si>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</si>
  <si>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</si>
  <si>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</si>
  <si>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</si>
  <si>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</si>
  <si>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</si>
  <si>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</si>
  <si>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</si>
  <si>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</si>
  <si>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</si>
  <si>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</si>
  <si>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</si>
  <si>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</si>
  <si>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</si>
  <si>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</si>
  <si>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</si>
  <si>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</si>
  <si>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</si>
  <si>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</si>
  <si>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</si>
  <si>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</si>
  <si>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</si>
  <si>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</si>
  <si>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</si>
  <si>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</si>
  <si>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</si>
  <si>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</si>
  <si>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</si>
  <si>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</si>
  <si>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</si>
  <si>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</si>
  <si>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</si>
  <si>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</si>
  <si>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</si>
  <si>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</si>
  <si>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</si>
  <si>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</si>
  <si>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</si>
  <si>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</si>
  <si>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</si>
  <si>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</si>
  <si>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</si>
  <si>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</si>
  <si>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</si>
  <si>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</si>
  <si>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</si>
  <si>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</si>
  <si>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</si>
  <si>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</si>
  <si>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</si>
  <si>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</si>
  <si>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</si>
  <si>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</si>
  <si>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</si>
  <si>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</si>
  <si>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</si>
  <si>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</si>
  <si>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</si>
  <si>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</si>
  <si>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</si>
  <si>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</si>
  <si>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</si>
  <si>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</si>
  <si>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</si>
  <si>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</si>
  <si>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</si>
  <si>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</si>
  <si>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</si>
  <si>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</si>
  <si>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</si>
  <si>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</si>
  <si>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</si>
  <si>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</si>
  <si>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</si>
  <si>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</si>
  <si>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</si>
  <si>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</si>
  <si>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</si>
  <si>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</si>
  <si>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</si>
  <si>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</si>
  <si>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</si>
  <si>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</si>
  <si>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</si>
  <si>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</si>
  <si>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</si>
  <si>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</si>
  <si>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</si>
  <si>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</si>
  <si>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</si>
  <si>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</si>
  <si>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</si>
  <si>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</si>
  <si>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</si>
  <si>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</si>
  <si>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</si>
  <si>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</si>
  <si>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</si>
  <si>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</si>
  <si>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</si>
  <si>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</si>
  <si>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</si>
  <si>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</si>
  <si>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</si>
  <si>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</si>
  <si>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</si>
  <si>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</si>
  <si>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</si>
  <si>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</si>
  <si>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</si>
  <si>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</si>
  <si>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</si>
  <si>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</si>
  <si>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</si>
  <si>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</si>
  <si>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</si>
  <si>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</si>
  <si>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</si>
  <si>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</si>
  <si>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</si>
  <si>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</si>
  <si>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</si>
  <si>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</si>
  <si>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</si>
  <si>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</si>
  <si>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</si>
  <si>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</si>
  <si>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</si>
  <si>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</si>
  <si>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</si>
  <si>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</si>
  <si>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</si>
  <si>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</si>
  <si>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</si>
  <si>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</si>
  <si>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</si>
  <si>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</si>
  <si>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</si>
  <si>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</si>
  <si>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</si>
  <si>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</si>
  <si>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</si>
  <si>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</si>
  <si>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</si>
  <si>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</si>
  <si>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</si>
  <si>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</si>
  <si>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</si>
  <si>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</si>
  <si>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</si>
  <si>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</si>
  <si>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</si>
  <si>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</si>
  <si>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</si>
  <si>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</si>
  <si>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</si>
  <si>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</si>
  <si>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</si>
  <si>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</si>
  <si>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</si>
  <si>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</si>
  <si>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</si>
  <si>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</si>
  <si>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</si>
  <si>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</si>
  <si>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</si>
  <si>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</si>
  <si>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</si>
  <si>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</si>
  <si>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</si>
  <si>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</si>
  <si>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</si>
  <si>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</si>
  <si>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</si>
  <si>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</si>
  <si>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</si>
  <si>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</si>
  <si>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</si>
  <si>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</si>
  <si>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</si>
  <si>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</si>
  <si>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</si>
  <si>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</si>
  <si>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</si>
  <si>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</si>
  <si>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</si>
  <si>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</si>
  <si>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</si>
  <si>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</si>
  <si>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</si>
  <si>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</si>
  <si>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</si>
  <si>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</si>
  <si>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</si>
  <si>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</si>
  <si>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</si>
  <si>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</si>
  <si>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</si>
  <si>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</si>
  <si>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</si>
  <si>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</si>
  <si>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</si>
  <si>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</si>
  <si>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</si>
  <si>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</si>
  <si>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</si>
  <si>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</si>
  <si>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</si>
  <si>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</si>
  <si>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</si>
  <si>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</si>
  <si>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</si>
  <si>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</si>
  <si>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</si>
  <si>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</si>
  <si>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</si>
  <si>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</si>
  <si>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</si>
  <si>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</si>
  <si>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</si>
  <si>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</si>
  <si>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</si>
  <si>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</si>
  <si>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</si>
  <si>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</si>
  <si>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</si>
  <si>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</si>
  <si>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</si>
  <si>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</si>
  <si>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</si>
  <si>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</si>
  <si>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</si>
  <si>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</si>
  <si>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</si>
  <si>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</si>
  <si>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</si>
  <si>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</si>
  <si>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</si>
  <si>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</si>
  <si>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</si>
  <si>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</si>
  <si>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</si>
  <si>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</si>
  <si>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</si>
  <si>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</si>
  <si>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</si>
  <si>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</si>
  <si>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</si>
  <si>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</si>
  <si>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</si>
  <si>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</si>
  <si>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</si>
  <si>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</si>
  <si>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</si>
  <si>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</si>
  <si>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</si>
  <si>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</si>
  <si>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</si>
  <si>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</si>
  <si>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</si>
  <si>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</si>
  <si>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</si>
  <si>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</si>
  <si>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</si>
  <si>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</si>
  <si>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</si>
  <si>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</si>
  <si>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</si>
  <si>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</si>
  <si>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</si>
  <si>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</si>
  <si>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</si>
  <si>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</si>
  <si>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</si>
  <si>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</si>
  <si>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</si>
  <si>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</si>
  <si>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</si>
  <si>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</si>
  <si>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</si>
  <si>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</si>
  <si>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</si>
  <si>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</si>
  <si>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</si>
  <si>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</si>
  <si>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</si>
  <si>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</si>
  <si>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</si>
  <si>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</si>
  <si>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</si>
  <si>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</si>
  <si>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</si>
  <si>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</si>
  <si>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</si>
  <si>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</si>
  <si>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</si>
  <si>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</si>
  <si>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</si>
  <si>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</si>
  <si>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</si>
  <si>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</si>
  <si>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</si>
  <si>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</si>
  <si>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</si>
  <si>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</si>
  <si>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</si>
  <si>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</si>
  <si>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</si>
  <si>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</si>
  <si>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</si>
  <si>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</si>
  <si>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</si>
  <si>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</si>
  <si>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</si>
  <si>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</si>
  <si>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</si>
  <si>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</si>
  <si>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</si>
  <si>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</si>
  <si>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</si>
  <si>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</si>
  <si>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</si>
  <si>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</si>
  <si>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</si>
  <si>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</si>
  <si>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</si>
  <si>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</si>
  <si>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</si>
  <si>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</si>
  <si>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</si>
  <si>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</si>
  <si>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</si>
  <si>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</si>
  <si>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</si>
  <si>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</si>
  <si>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</si>
  <si>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</si>
  <si>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</si>
  <si>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</si>
  <si>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</si>
  <si>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</si>
  <si>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</si>
  <si>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</si>
  <si>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</si>
  <si>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</si>
  <si>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</si>
  <si>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</si>
  <si>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</si>
  <si>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</si>
  <si>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</si>
  <si>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</si>
  <si>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</si>
  <si>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</si>
  <si>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</si>
  <si>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</si>
  <si>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</si>
  <si>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</si>
  <si>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</si>
  <si>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</si>
  <si>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</si>
  <si>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</si>
  <si>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</si>
  <si>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</si>
  <si>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</si>
  <si>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</si>
  <si>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</si>
  <si>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</si>
  <si>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</si>
  <si>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</si>
  <si>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</si>
  <si>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</si>
  <si>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</si>
  <si>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</si>
  <si>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</si>
  <si>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</si>
  <si>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</si>
  <si>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</si>
  <si>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</si>
  <si>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</si>
  <si>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</si>
  <si>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</si>
  <si>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</si>
  <si>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</si>
  <si>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</si>
  <si>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</si>
  <si>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</si>
  <si>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</si>
  <si>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</si>
  <si>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</si>
  <si>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</si>
  <si>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</si>
  <si>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</si>
  <si>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</si>
  <si>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</si>
  <si>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</si>
  <si>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</si>
  <si>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</si>
  <si>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</si>
  <si>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</si>
  <si>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</si>
  <si>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</si>
  <si>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</si>
  <si>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</si>
  <si>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</si>
  <si>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</si>
  <si>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</si>
  <si>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</si>
  <si>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</si>
  <si>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</si>
  <si>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</si>
  <si>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</si>
  <si>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</si>
  <si>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</si>
  <si>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</si>
  <si>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</si>
  <si>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</si>
  <si>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</si>
  <si>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</si>
  <si>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</si>
  <si>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</si>
  <si>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</si>
  <si>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</si>
  <si>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</si>
  <si>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</si>
  <si>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</si>
  <si>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</si>
  <si>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</si>
  <si>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</si>
  <si>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</si>
  <si>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</si>
  <si>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</si>
  <si>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</si>
  <si>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</si>
  <si>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</si>
  <si>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</si>
  <si>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</si>
  <si>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</si>
  <si>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</si>
  <si>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</si>
  <si>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</si>
  <si>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</si>
  <si>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</si>
  <si>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</si>
  <si>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</si>
  <si>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</si>
  <si>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</si>
  <si>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</si>
  <si>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</si>
  <si>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</si>
  <si>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</si>
  <si>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</si>
  <si>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</si>
  <si>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</si>
  <si>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</si>
  <si>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</si>
  <si>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</si>
  <si>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</si>
  <si>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</si>
  <si>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</si>
  <si>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</si>
  <si>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</si>
  <si>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</si>
  <si>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</si>
  <si>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</si>
  <si>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</si>
  <si>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</si>
  <si>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</si>
  <si>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</si>
  <si>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</si>
  <si>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</si>
  <si>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</si>
  <si>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</si>
  <si>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</si>
  <si>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</si>
  <si>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</si>
  <si>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</si>
  <si>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</si>
  <si>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</si>
  <si>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</si>
  <si>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</si>
  <si>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</si>
  <si>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</si>
  <si>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</si>
  <si>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</si>
  <si>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</si>
  <si>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</si>
  <si>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</si>
  <si>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</si>
  <si>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</si>
  <si>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</si>
  <si>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</si>
  <si>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</si>
  <si>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</si>
  <si>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</si>
  <si>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</si>
  <si>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</si>
  <si>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</si>
  <si>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</si>
  <si>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</si>
  <si>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</si>
  <si>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</si>
  <si>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</si>
  <si>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</si>
  <si>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</si>
  <si>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</si>
  <si>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</si>
  <si>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</si>
  <si>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</si>
  <si>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</si>
  <si>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</si>
  <si>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</si>
  <si>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</si>
  <si>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</si>
  <si>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</si>
  <si>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</si>
  <si>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</si>
  <si>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</si>
  <si>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</si>
  <si>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</si>
  <si>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</si>
  <si>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</si>
  <si>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</si>
  <si>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</si>
  <si>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</si>
  <si>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</si>
  <si>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</si>
  <si>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</si>
  <si>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</si>
  <si>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</si>
  <si>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</si>
  <si>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</si>
  <si>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</si>
  <si>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</si>
  <si>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</si>
  <si>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</si>
  <si>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</si>
  <si>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</si>
  <si>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</si>
  <si>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</si>
  <si>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</si>
  <si>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</si>
  <si>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</si>
  <si>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</si>
  <si>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</si>
  <si>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</si>
  <si>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</si>
  <si>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</si>
  <si>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</si>
  <si>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</si>
  <si>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</si>
  <si>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</si>
  <si>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</si>
  <si>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</si>
  <si>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</si>
  <si>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</si>
  <si>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</si>
  <si>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</si>
  <si>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</si>
  <si>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</si>
  <si>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</si>
  <si>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</si>
  <si>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</si>
  <si>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</si>
  <si>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</si>
  <si>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</si>
  <si>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</si>
  <si>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</si>
  <si>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</si>
  <si>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</si>
  <si>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</si>
  <si>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</si>
  <si>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</si>
  <si>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</si>
  <si>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</si>
  <si>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</si>
  <si>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</si>
  <si>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</si>
  <si>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</si>
  <si>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</si>
  <si>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</si>
  <si>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</si>
  <si>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</si>
  <si>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</si>
  <si>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</si>
  <si>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</si>
  <si>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</si>
  <si>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</si>
  <si>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</si>
  <si>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</si>
  <si>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</si>
  <si>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</si>
  <si>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</si>
  <si>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</si>
  <si>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</si>
  <si>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</si>
  <si>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</si>
  <si>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</si>
  <si>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</si>
  <si>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</si>
  <si>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</si>
  <si>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</si>
  <si>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</si>
  <si>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</si>
  <si>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</si>
  <si>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</si>
  <si>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</si>
  <si>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</si>
  <si>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</si>
  <si>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</si>
  <si>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</si>
  <si>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</si>
  <si>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</si>
  <si>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</si>
  <si>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</si>
  <si>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</si>
  <si>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</si>
  <si>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</si>
  <si>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</si>
  <si>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</si>
  <si>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</si>
  <si>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</si>
  <si>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</si>
  <si>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</si>
  <si>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</si>
  <si>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</si>
  <si>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</si>
  <si>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</si>
  <si>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</si>
  <si>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</si>
  <si>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</si>
  <si>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</si>
  <si>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</si>
  <si>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</si>
  <si>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</si>
  <si>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</si>
  <si>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</si>
  <si>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</si>
  <si>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</si>
  <si>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</si>
  <si>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</si>
  <si>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</si>
  <si>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</si>
  <si>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</si>
  <si>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</si>
  <si>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</si>
  <si>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</si>
  <si>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</si>
  <si>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</si>
  <si>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</si>
  <si>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</si>
  <si>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</si>
  <si>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</si>
  <si>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</si>
  <si>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</si>
  <si>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</si>
  <si>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</si>
  <si>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</si>
  <si>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</si>
  <si>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</si>
  <si>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</si>
  <si>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</si>
  <si>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</si>
  <si>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</si>
  <si>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</si>
  <si>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</si>
  <si>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</si>
  <si>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</si>
  <si>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</si>
  <si>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</si>
  <si>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</si>
  <si>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</si>
  <si>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</si>
  <si>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</si>
  <si>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</si>
  <si>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</si>
  <si>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</si>
  <si>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</si>
  <si>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</si>
  <si>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</si>
  <si>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</si>
  <si>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</si>
  <si>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</si>
  <si>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</si>
  <si>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</si>
  <si>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</si>
  <si>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</si>
  <si>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</si>
  <si>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</si>
  <si>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</si>
  <si>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</si>
  <si>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</si>
  <si>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</si>
  <si>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</si>
  <si>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</si>
  <si>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</si>
  <si>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</si>
  <si>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</si>
  <si>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</si>
  <si>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</si>
  <si>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</si>
  <si>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</si>
  <si>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</si>
  <si>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</si>
  <si>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</si>
  <si>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</si>
  <si>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</si>
  <si>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</si>
  <si>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</si>
  <si>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</si>
  <si>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</si>
  <si>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</si>
  <si>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</si>
  <si>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</si>
  <si>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</si>
  <si>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</si>
  <si>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</si>
  <si>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</si>
  <si>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</si>
  <si>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</si>
  <si>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</si>
  <si>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</si>
  <si>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</si>
  <si>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</si>
  <si>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</si>
  <si>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</si>
  <si>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</si>
  <si>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</si>
  <si>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</si>
  <si>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</si>
  <si>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</si>
  <si>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</si>
  <si>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</si>
  <si>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</si>
  <si>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</si>
  <si>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</si>
  <si>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</si>
  <si>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</si>
  <si>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</si>
  <si>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</si>
  <si>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</si>
  <si>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</si>
  <si>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</si>
  <si>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</si>
  <si>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</si>
  <si>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</si>
  <si>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</si>
  <si>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</si>
  <si>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</si>
  <si>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</si>
  <si>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</si>
  <si>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</si>
  <si>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</si>
  <si>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</si>
  <si>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</si>
  <si>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</si>
  <si>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</si>
  <si>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</si>
  <si>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</si>
  <si>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</si>
  <si>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</si>
  <si>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</si>
  <si>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</si>
  <si>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</si>
  <si>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</si>
  <si>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</si>
  <si>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</si>
  <si>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</si>
  <si>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</si>
  <si>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</si>
  <si>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</si>
  <si>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</si>
  <si>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</si>
  <si>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</si>
  <si>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</si>
  <si>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</si>
  <si>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</si>
  <si>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</si>
  <si>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</si>
  <si>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</si>
  <si>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</si>
  <si>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</si>
  <si>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</si>
  <si>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</si>
  <si>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</si>
  <si>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</si>
  <si>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</si>
  <si>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</si>
  <si>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</si>
  <si>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</si>
  <si>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</si>
  <si>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</si>
  <si>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</si>
  <si>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</si>
  <si>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</si>
  <si>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</si>
  <si>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</si>
  <si>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</si>
  <si>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</si>
  <si>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</si>
  <si>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</si>
  <si>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</si>
  <si>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</si>
  <si>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</si>
  <si>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</si>
  <si>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</si>
  <si>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</si>
  <si>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</si>
  <si>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</si>
  <si>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</si>
  <si>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</si>
  <si>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</si>
  <si>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</si>
  <si>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</si>
  <si>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</si>
  <si>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</si>
  <si>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</si>
  <si>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</si>
  <si>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</si>
  <si>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</si>
  <si>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</si>
  <si>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</si>
  <si>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</si>
  <si>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</si>
  <si>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</si>
  <si>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</si>
  <si>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</si>
  <si>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</si>
  <si>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</si>
  <si>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</si>
  <si>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</si>
  <si>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</si>
  <si>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</si>
  <si>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</si>
  <si>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</si>
  <si>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</si>
  <si>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</si>
  <si>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</si>
  <si>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</si>
  <si>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</si>
  <si>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</si>
  <si>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</si>
  <si>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</si>
  <si>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</si>
  <si>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</si>
  <si>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</si>
  <si>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</si>
  <si>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</si>
  <si>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</si>
  <si>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</si>
  <si>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</si>
  <si>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</si>
  <si>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</si>
  <si>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</si>
  <si>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</si>
  <si>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</si>
  <si>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</si>
  <si>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</si>
  <si>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</si>
  <si>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</si>
  <si>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</si>
  <si>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</si>
  <si>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</si>
  <si>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</si>
  <si>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</si>
  <si>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</si>
  <si>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</si>
  <si>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</si>
  <si>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</si>
  <si>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</si>
  <si>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</si>
  <si>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</si>
  <si>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</si>
  <si>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</si>
  <si>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</si>
  <si>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</si>
  <si>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</si>
  <si>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</si>
  <si>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</si>
  <si>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</si>
  <si>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</si>
  <si>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</si>
  <si>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</si>
  <si>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</si>
  <si>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</si>
  <si>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</si>
  <si>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</si>
  <si>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</si>
  <si>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</si>
  <si>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</si>
  <si>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</si>
  <si>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</si>
  <si>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</si>
  <si>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</si>
  <si>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</si>
  <si>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</si>
  <si>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</si>
  <si>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</si>
  <si>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</si>
  <si>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</si>
  <si>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</si>
  <si>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</si>
  <si>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</si>
  <si>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</si>
  <si>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</si>
  <si>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</si>
  <si>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</si>
  <si>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</si>
  <si>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</si>
  <si>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</si>
  <si>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</si>
  <si>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</si>
  <si>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</si>
  <si>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</si>
  <si>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</si>
  <si>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</si>
  <si>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</si>
  <si>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</si>
  <si>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</si>
  <si>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</si>
  <si>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</si>
  <si>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</si>
  <si>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</si>
  <si>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</si>
  <si>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</si>
  <si>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</si>
  <si>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</si>
  <si>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</si>
  <si>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</si>
  <si>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</si>
  <si>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</si>
  <si>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</si>
  <si>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</si>
  <si>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</si>
  <si>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</si>
  <si>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</si>
  <si>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</si>
  <si>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</si>
  <si>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</si>
  <si>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</si>
  <si>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</si>
  <si>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</si>
  <si>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</si>
  <si>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</si>
  <si>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</si>
  <si>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</si>
  <si>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</si>
  <si>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</si>
  <si>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</si>
  <si>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</si>
  <si>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</si>
  <si>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</si>
  <si>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</si>
  <si>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</si>
  <si>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</si>
  <si>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</si>
  <si>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</si>
  <si>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</si>
  <si>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</si>
  <si>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</si>
  <si>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</si>
  <si>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</si>
  <si>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</si>
  <si>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</si>
  <si>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</si>
  <si>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</si>
  <si>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</si>
  <si>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</si>
  <si>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</si>
  <si>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</si>
  <si>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</si>
  <si>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</si>
  <si>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</si>
  <si>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</si>
  <si>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</si>
  <si>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</si>
  <si>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</si>
  <si>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</si>
  <si>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</si>
  <si>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</si>
  <si>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</si>
  <si>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</si>
  <si>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</si>
  <si>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</si>
  <si>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</si>
  <si>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</si>
  <si>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</si>
  <si>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</si>
  <si>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</si>
  <si>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</si>
  <si>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</si>
  <si>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</si>
  <si>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</si>
  <si>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</si>
  <si>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</si>
  <si>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</si>
  <si>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</si>
  <si>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</si>
  <si>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</si>
  <si>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</si>
  <si>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</si>
  <si>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</si>
  <si>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</si>
  <si>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</si>
  <si>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</si>
  <si>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</si>
  <si>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</si>
  <si>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</si>
  <si>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</si>
  <si>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</si>
  <si>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</si>
  <si>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</si>
  <si>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</si>
  <si>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</si>
  <si>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</si>
  <si>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</si>
  <si>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</si>
  <si>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</si>
  <si>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</si>
  <si>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</si>
  <si>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</si>
  <si>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</si>
  <si>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</si>
  <si>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</si>
  <si>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</si>
  <si>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</si>
  <si>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</si>
  <si>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</si>
  <si>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</si>
  <si>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</si>
  <si>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</si>
  <si>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</si>
  <si>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</si>
  <si>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</si>
  <si>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</si>
  <si>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</si>
  <si>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</si>
  <si>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</si>
  <si>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</si>
  <si>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</si>
  <si>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</si>
  <si>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</si>
  <si>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</si>
  <si>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</si>
  <si>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</si>
  <si>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</si>
  <si>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</si>
  <si>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</si>
  <si>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</si>
  <si>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</si>
  <si>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</si>
  <si>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</si>
  <si>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</si>
  <si>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</si>
  <si>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</si>
  <si>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</si>
  <si>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</si>
  <si>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</si>
  <si>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</si>
  <si>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</si>
  <si>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</si>
  <si>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</si>
  <si>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</si>
  <si>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</si>
  <si>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</si>
  <si>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</si>
  <si>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</si>
  <si>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</si>
  <si>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</si>
  <si>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</si>
  <si>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</si>
  <si>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</si>
  <si>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</si>
  <si>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</si>
  <si>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</si>
  <si>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</si>
  <si>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</si>
  <si>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</si>
  <si>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</si>
  <si>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</si>
  <si>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</si>
  <si>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</si>
  <si>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</si>
  <si>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</si>
  <si>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</si>
  <si>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</si>
  <si>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</si>
  <si>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</si>
  <si>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</si>
  <si>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</si>
  <si>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</si>
  <si>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</si>
  <si>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</si>
  <si>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</si>
  <si>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</si>
  <si>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</si>
  <si>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</si>
  <si>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</si>
  <si>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</si>
  <si>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</si>
  <si>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</si>
  <si>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</si>
  <si>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</si>
  <si>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</si>
  <si>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</si>
  <si>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</si>
  <si>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</si>
  <si>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</si>
  <si>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</si>
  <si>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</si>
  <si>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</si>
  <si>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</si>
  <si>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</si>
  <si>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</si>
  <si>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</si>
  <si>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</si>
  <si>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</si>
  <si>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</si>
  <si>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</si>
  <si>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</si>
  <si>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</si>
  <si>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</si>
  <si>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</si>
  <si>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</si>
  <si>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</si>
  <si>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</si>
  <si>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</si>
  <si>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</si>
  <si>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</si>
  <si>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</si>
  <si>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</si>
  <si>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</si>
  <si>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</si>
  <si>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</si>
  <si>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</si>
  <si>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</si>
  <si>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</si>
  <si>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</si>
  <si>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</si>
  <si>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</si>
  <si>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</si>
  <si>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</si>
  <si>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</si>
  <si>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</si>
  <si>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</si>
  <si>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</si>
  <si>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</si>
  <si>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</si>
  <si>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</si>
  <si>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</si>
  <si>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</si>
  <si>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</si>
  <si>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</si>
  <si>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</si>
  <si>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</si>
  <si>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</si>
  <si>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</si>
  <si>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</si>
  <si>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</si>
  <si>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</si>
  <si>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</si>
  <si>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</si>
  <si>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</si>
  <si>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</si>
  <si>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</si>
  <si>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</si>
  <si>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</si>
  <si>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</si>
  <si>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</si>
  <si>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</si>
  <si>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</si>
  <si>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</si>
  <si>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</si>
  <si>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</si>
  <si>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</si>
  <si>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</si>
  <si>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</si>
  <si>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</si>
  <si>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</si>
  <si>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</si>
  <si>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</si>
  <si>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</si>
  <si>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</si>
  <si>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</si>
  <si>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</si>
  <si>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</si>
  <si>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</si>
  <si>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</si>
  <si>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</si>
  <si>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</si>
  <si>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</si>
  <si>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</si>
  <si>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</si>
  <si>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</si>
  <si>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</si>
  <si>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</si>
  <si>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</si>
  <si>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</si>
  <si>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</si>
  <si>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</si>
  <si>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</si>
  <si>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</si>
  <si>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</si>
  <si>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</si>
  <si>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</si>
  <si>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</si>
  <si>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</si>
  <si>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</si>
  <si>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</si>
  <si>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</si>
  <si>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</si>
  <si>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</si>
  <si>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</si>
  <si>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</si>
  <si>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</si>
  <si>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</si>
  <si>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</si>
  <si>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</si>
  <si>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</si>
  <si>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</si>
  <si>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</si>
  <si>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</si>
  <si>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</si>
  <si>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</si>
  <si>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</si>
  <si>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</si>
  <si>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</si>
  <si>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</si>
  <si>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</si>
  <si>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</si>
  <si>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</si>
  <si>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</si>
  <si>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</si>
  <si>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</si>
  <si>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</si>
  <si>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</si>
  <si>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</si>
  <si>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</si>
  <si>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</si>
  <si>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</si>
  <si>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</si>
  <si>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</si>
  <si>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</si>
  <si>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</si>
  <si>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</si>
  <si>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</si>
  <si>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</si>
  <si>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</si>
  <si>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</si>
  <si>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</si>
  <si>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</si>
  <si>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</si>
  <si>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</si>
  <si>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</si>
  <si>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</si>
  <si>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</si>
  <si>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</si>
  <si>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</si>
  <si>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</si>
  <si>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</si>
  <si>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</si>
  <si>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</si>
  <si>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</si>
  <si>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</si>
  <si>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</si>
  <si>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</si>
  <si>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</si>
  <si>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</si>
  <si>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</si>
  <si>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</si>
  <si>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</si>
  <si>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</si>
  <si>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</si>
  <si>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</si>
  <si>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</si>
  <si>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</si>
  <si>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</si>
  <si>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</si>
  <si>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</si>
  <si>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</si>
  <si>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</si>
  <si>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</si>
  <si>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</si>
  <si>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</si>
  <si>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</si>
  <si>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</si>
  <si>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</si>
  <si>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</si>
  <si>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</si>
  <si>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</si>
  <si>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</si>
  <si>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</si>
  <si>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</si>
  <si>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</si>
  <si>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</si>
  <si>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</si>
  <si>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</si>
  <si>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</si>
  <si>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</si>
  <si>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</si>
  <si>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</si>
  <si>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</si>
  <si>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</si>
  <si>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</si>
  <si>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</si>
  <si>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</si>
  <si>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</si>
  <si>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</si>
  <si>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</si>
  <si>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</si>
  <si>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</si>
  <si>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</si>
  <si>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</si>
  <si>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</si>
  <si>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</si>
  <si>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</si>
  <si>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</si>
  <si>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</si>
  <si>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</si>
  <si>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</si>
  <si>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</si>
  <si>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</si>
  <si>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</si>
  <si>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</si>
  <si>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</si>
  <si>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</si>
  <si>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</si>
  <si>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</si>
  <si>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</si>
  <si>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</si>
  <si>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</si>
  <si>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</si>
  <si>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</si>
  <si>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</si>
  <si>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</si>
  <si>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</si>
  <si>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</si>
  <si>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</si>
  <si>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</si>
  <si>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</si>
  <si>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</si>
  <si>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</si>
  <si>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</si>
  <si>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</si>
  <si>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</si>
  <si>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</si>
  <si>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</si>
  <si>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</si>
  <si>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</si>
  <si>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</si>
  <si>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</si>
  <si>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</si>
  <si>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</si>
  <si>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</si>
  <si>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</si>
  <si>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</si>
  <si>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</si>
  <si>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</si>
  <si>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</si>
  <si>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</si>
  <si>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</si>
  <si>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</si>
  <si>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</si>
  <si>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</si>
  <si>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</si>
  <si>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</si>
  <si>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</si>
  <si>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</si>
  <si>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</si>
  <si>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</si>
  <si>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</si>
  <si>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</si>
  <si>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</si>
  <si>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</si>
  <si>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</si>
  <si>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</si>
  <si>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</si>
  <si>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</si>
  <si>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</si>
  <si>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</si>
  <si>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</si>
  <si>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</si>
  <si>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</si>
  <si>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</si>
  <si>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</si>
  <si>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</si>
  <si>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</si>
  <si>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</si>
  <si>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</si>
  <si>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</si>
  <si>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</si>
  <si>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</si>
  <si>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</si>
  <si>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</si>
  <si>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</si>
  <si>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</si>
  <si>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</si>
  <si>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</si>
  <si>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</si>
  <si>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</si>
  <si>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</si>
  <si>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</si>
  <si>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</si>
  <si>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</si>
  <si>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</si>
  <si>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</si>
  <si>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</si>
  <si>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</si>
  <si>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</si>
  <si>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</si>
  <si>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</si>
  <si>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</si>
  <si>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</si>
  <si>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</si>
  <si>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</si>
  <si>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</si>
  <si>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</si>
  <si>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</si>
  <si>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</si>
  <si>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</si>
  <si>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</si>
  <si>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</si>
  <si>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</si>
  <si>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</si>
  <si>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</si>
  <si>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</si>
  <si>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</si>
  <si>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</si>
  <si>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</si>
  <si>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</si>
  <si>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</si>
  <si>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</si>
  <si>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</si>
  <si>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</si>
  <si>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</si>
  <si>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</si>
  <si>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</si>
  <si>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</si>
  <si>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</si>
  <si>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</si>
  <si>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</si>
  <si>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</si>
  <si>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</si>
  <si>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</si>
  <si>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</si>
  <si>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</si>
  <si>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</si>
  <si>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</si>
  <si>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</si>
  <si>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</si>
  <si>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</si>
  <si>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</si>
  <si>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</si>
  <si>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</si>
  <si>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</si>
  <si>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</si>
  <si>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</si>
  <si>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</si>
  <si>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</si>
  <si>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</si>
  <si>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</si>
  <si>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</si>
  <si>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</si>
  <si>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</si>
  <si>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</si>
  <si>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</si>
  <si>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</si>
  <si>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</si>
  <si>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</si>
  <si>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</si>
  <si>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</si>
  <si>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</si>
  <si>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</si>
  <si>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</si>
  <si>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</si>
  <si>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</si>
  <si>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</si>
  <si>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</si>
  <si>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</si>
  <si>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</si>
  <si>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</si>
  <si>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</si>
  <si>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</si>
  <si>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</si>
  <si>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</si>
  <si>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</si>
  <si>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</si>
  <si>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</si>
  <si>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</si>
  <si>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</si>
  <si>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</si>
  <si>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</si>
  <si>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</si>
  <si>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</si>
  <si>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</si>
  <si>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</si>
  <si>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</si>
  <si>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</si>
  <si>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</si>
  <si>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</si>
  <si>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</si>
  <si>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</si>
  <si>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</si>
  <si>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</si>
  <si>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</si>
  <si>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</si>
  <si>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</si>
  <si>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</si>
  <si>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</si>
  <si>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</si>
  <si>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</si>
  <si>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</si>
  <si>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</si>
  <si>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</si>
  <si>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</si>
  <si>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</si>
  <si>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</si>
  <si>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</si>
  <si>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</si>
  <si>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</si>
  <si>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</si>
  <si>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</si>
  <si>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</si>
  <si>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</si>
  <si>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</si>
  <si>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</si>
  <si>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</si>
  <si>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</si>
  <si>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</si>
  <si>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</si>
  <si>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</si>
  <si>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</si>
  <si>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</si>
  <si>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</si>
  <si>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</si>
  <si>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</si>
  <si>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</si>
  <si>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</si>
  <si>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</si>
  <si>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</si>
  <si>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</si>
  <si>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</si>
  <si>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</si>
  <si>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</si>
  <si>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</si>
  <si>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</si>
  <si>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</si>
  <si>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</si>
  <si>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</si>
  <si>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</si>
  <si>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</si>
  <si>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</si>
  <si>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</si>
  <si>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</si>
  <si>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</si>
  <si>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</si>
  <si>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</si>
  <si>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</si>
  <si>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</si>
  <si>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</si>
  <si>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</si>
  <si>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</si>
  <si>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</si>
  <si>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</si>
  <si>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</si>
  <si>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</si>
  <si>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</si>
  <si>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</si>
  <si>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</si>
  <si>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</si>
  <si>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</si>
  <si>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</si>
  <si>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</si>
  <si>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</si>
  <si>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</si>
  <si>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</si>
  <si>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</si>
  <si>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</si>
  <si>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</si>
  <si>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</si>
  <si>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</si>
  <si>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</si>
  <si>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</si>
  <si>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</si>
  <si>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</si>
  <si>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</si>
  <si>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</si>
  <si>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</si>
  <si>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</si>
  <si>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</si>
  <si>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</si>
  <si>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</si>
  <si>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</si>
  <si>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</si>
  <si>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</si>
  <si>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</si>
  <si>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</si>
  <si>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</si>
  <si>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</si>
  <si>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</si>
  <si>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</si>
  <si>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</si>
  <si>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</si>
  <si>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</si>
  <si>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</si>
  <si>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</si>
  <si>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</si>
  <si>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</si>
  <si>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</si>
  <si>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</si>
  <si>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</si>
  <si>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</si>
  <si>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</si>
  <si>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</si>
  <si>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</si>
  <si>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</si>
  <si>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</si>
  <si>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</si>
  <si>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</si>
  <si>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</si>
  <si>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</si>
  <si>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</si>
  <si>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</si>
  <si>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</si>
  <si>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</si>
  <si>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</si>
  <si>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</si>
  <si>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</si>
  <si>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</si>
  <si>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</si>
  <si>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</si>
  <si>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</si>
  <si>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</si>
  <si>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</si>
  <si>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</si>
  <si>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</si>
  <si>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</si>
  <si>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</si>
  <si>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</si>
  <si>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</si>
  <si>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</si>
  <si>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</si>
  <si>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</si>
  <si>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</si>
  <si>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</si>
  <si>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</si>
  <si>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</si>
  <si>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</si>
  <si>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</si>
  <si>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</si>
  <si>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</si>
  <si>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</si>
  <si>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</si>
  <si>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</si>
  <si>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</si>
  <si>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</si>
  <si>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</si>
  <si>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</si>
  <si>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</si>
  <si>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</si>
  <si>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</si>
  <si>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</si>
  <si>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</si>
  <si>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</si>
  <si>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</si>
  <si>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</si>
  <si>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</si>
  <si>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</si>
  <si>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</si>
  <si>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</si>
  <si>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</si>
  <si>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</si>
  <si>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</si>
  <si>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</si>
  <si>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</si>
  <si>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</si>
  <si>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</si>
  <si>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</si>
  <si>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</si>
  <si>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</si>
  <si>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</si>
  <si>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</si>
  <si>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</si>
  <si>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</si>
  <si>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</si>
  <si>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</si>
  <si>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</si>
  <si>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</si>
  <si>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</si>
  <si>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</si>
  <si>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</si>
  <si>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</si>
  <si>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</si>
  <si>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</si>
  <si>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</si>
  <si>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</si>
  <si>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</si>
  <si>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</si>
  <si>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</si>
  <si>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</si>
  <si>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</si>
  <si>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</si>
  <si>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</si>
  <si>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</si>
  <si>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</si>
  <si>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</si>
  <si>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</si>
  <si>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</si>
  <si>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</si>
  <si>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</si>
  <si>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</si>
  <si>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</si>
  <si>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</si>
  <si>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</si>
  <si>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</si>
  <si>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</si>
  <si>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</si>
  <si>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</si>
  <si>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</si>
  <si>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</si>
  <si>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</si>
  <si>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</si>
  <si>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</si>
  <si>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</si>
  <si>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</si>
  <si>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</si>
  <si>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</si>
  <si>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</si>
  <si>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</si>
  <si>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</si>
  <si>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</si>
  <si>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</si>
  <si>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</si>
  <si>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</si>
  <si>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</si>
  <si>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</si>
  <si>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</si>
  <si>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</si>
  <si>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</si>
  <si>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</si>
  <si>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</si>
  <si>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</si>
  <si>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</si>
  <si>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</si>
  <si>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</si>
  <si>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</si>
  <si>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</si>
  <si>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</si>
  <si>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</si>
  <si>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</si>
  <si>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</si>
  <si>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</si>
  <si>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</si>
  <si>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</si>
  <si>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</si>
  <si>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</si>
  <si>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</si>
  <si>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</si>
  <si>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</si>
  <si>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</si>
  <si>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</si>
  <si>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</si>
  <si>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</si>
  <si>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</si>
  <si>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</si>
  <si>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</si>
  <si>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</si>
  <si>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</si>
  <si>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</si>
  <si>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</si>
  <si>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</si>
  <si>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</si>
  <si>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</si>
  <si>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</si>
  <si>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</si>
  <si>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</si>
  <si>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</si>
  <si>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</si>
  <si>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</si>
  <si>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</si>
  <si>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</si>
  <si>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</si>
  <si>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</si>
  <si>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</si>
  <si>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</si>
  <si>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</si>
  <si>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</si>
  <si>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</si>
  <si>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</si>
  <si>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</si>
  <si>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</si>
  <si>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</si>
  <si>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</si>
  <si>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</si>
  <si>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</si>
  <si>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</si>
  <si>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</si>
  <si>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</si>
  <si>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</si>
  <si>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</si>
  <si>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</si>
  <si>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</si>
  <si>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</si>
  <si>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</si>
  <si>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</si>
  <si>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</si>
  <si>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</si>
  <si>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</si>
  <si>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</si>
  <si>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</si>
  <si>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</si>
  <si>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</si>
  <si>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</si>
  <si>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</si>
  <si>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</si>
  <si>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</si>
  <si>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</si>
  <si>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</si>
  <si>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</si>
  <si>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</si>
  <si>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</si>
  <si>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</si>
  <si>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</si>
  <si>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</si>
  <si>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</si>
  <si>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</si>
  <si>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</si>
  <si>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</si>
  <si>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</si>
  <si>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</si>
  <si>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</si>
  <si>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</si>
  <si>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</si>
  <si>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</si>
  <si>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</si>
  <si>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</si>
  <si>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</si>
  <si>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</si>
  <si>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</si>
  <si>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</si>
  <si>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</si>
  <si>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</si>
  <si>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</si>
  <si>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</si>
  <si>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</si>
  <si>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</si>
  <si>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</si>
  <si>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</si>
  <si>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</si>
  <si>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</si>
  <si>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</si>
  <si>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</si>
  <si>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</si>
  <si>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</si>
  <si>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</si>
  <si>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</si>
  <si>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</si>
  <si>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</si>
  <si>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</si>
  <si>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</si>
  <si>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</si>
  <si>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</si>
  <si>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</si>
  <si>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</si>
  <si>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</si>
  <si>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</si>
  <si>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</si>
  <si>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</si>
  <si>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</si>
  <si>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</si>
  <si>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</si>
  <si>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</si>
  <si>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</si>
  <si>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</si>
  <si>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</si>
  <si>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</si>
  <si>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</si>
  <si>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</si>
  <si>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</si>
  <si>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</si>
  <si>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</si>
  <si>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</si>
  <si>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</si>
  <si>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</si>
  <si>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</si>
  <si>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</si>
  <si>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</si>
  <si>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</si>
  <si>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</si>
  <si>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</si>
  <si>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</si>
  <si>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</si>
  <si>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</si>
  <si>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</si>
  <si>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</si>
  <si>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</si>
  <si>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</si>
  <si>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</si>
  <si>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</si>
  <si>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</si>
  <si>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</si>
  <si>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</si>
  <si>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</si>
  <si>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</si>
  <si>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</si>
  <si>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</si>
  <si>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</si>
  <si>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</si>
  <si>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</si>
  <si>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</si>
  <si>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</si>
  <si>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</si>
  <si>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</si>
  <si>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</si>
  <si>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</si>
  <si>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</si>
  <si>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</si>
  <si>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</si>
  <si>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</si>
  <si>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</si>
  <si>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</si>
  <si>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</si>
  <si>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</si>
  <si>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</si>
  <si>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</si>
  <si>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</si>
  <si>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</si>
  <si>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</si>
  <si>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</si>
  <si>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</si>
  <si>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</si>
  <si>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</si>
  <si>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</si>
  <si>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</si>
  <si>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</si>
  <si>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</si>
  <si>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</si>
  <si>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</si>
  <si>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</si>
  <si>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</si>
  <si>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</si>
  <si>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</si>
  <si>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</si>
  <si>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</si>
  <si>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</si>
  <si>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</si>
  <si>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</si>
  <si>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</si>
  <si>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</si>
  <si>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</si>
  <si>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</si>
  <si>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</si>
  <si>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</si>
  <si>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</si>
  <si>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</si>
  <si>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</si>
  <si>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</si>
  <si>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</si>
  <si>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</si>
  <si>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</si>
  <si>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</si>
  <si>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</si>
  <si>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</si>
  <si>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</si>
  <si>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</si>
  <si>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</si>
  <si>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</si>
  <si>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</si>
  <si>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</si>
  <si>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</si>
  <si>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</si>
  <si>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</si>
  <si>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</si>
  <si>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</si>
  <si>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</si>
  <si>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</si>
  <si>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</si>
  <si>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</si>
  <si>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</si>
  <si>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</si>
  <si>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</si>
  <si>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</si>
  <si>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</si>
  <si>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</si>
  <si>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</si>
  <si>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</si>
  <si>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</si>
  <si>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</si>
  <si>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</si>
  <si>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</si>
  <si>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</si>
  <si>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</si>
  <si>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</si>
  <si>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</si>
  <si>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</si>
  <si>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</si>
  <si>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</si>
  <si>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</si>
  <si>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</si>
  <si>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</si>
  <si>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</si>
  <si>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</si>
  <si>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</si>
  <si>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</si>
  <si>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</si>
  <si>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</si>
  <si>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</si>
  <si>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</si>
  <si>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</si>
  <si>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</si>
  <si>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</si>
  <si>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</si>
  <si>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</si>
  <si>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</si>
  <si>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</si>
  <si>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</si>
  <si>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</si>
  <si>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</si>
  <si>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</si>
  <si>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</si>
  <si>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</si>
  <si>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</si>
  <si>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</si>
  <si>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</si>
  <si>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</si>
  <si>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</si>
  <si>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</si>
  <si>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</si>
  <si>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</si>
  <si>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</si>
  <si>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</si>
  <si>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</si>
  <si>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</si>
  <si>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</si>
  <si>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</si>
  <si>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</si>
  <si>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</si>
  <si>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</si>
  <si>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</si>
  <si>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</si>
  <si>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</si>
  <si>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</si>
  <si>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</si>
  <si>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</si>
  <si>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</si>
  <si>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</si>
  <si>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</si>
  <si>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</si>
  <si>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</si>
  <si>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</si>
  <si>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</si>
  <si>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</si>
  <si>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</si>
  <si>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</si>
  <si>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</si>
  <si>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</si>
  <si>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</si>
  <si>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</si>
  <si>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</si>
  <si>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</si>
  <si>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</si>
  <si>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</si>
  <si>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</si>
  <si>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</si>
  <si>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</si>
  <si>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</si>
  <si>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</si>
  <si>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</si>
  <si>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</si>
  <si>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</si>
  <si>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</si>
  <si>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</si>
  <si>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</si>
  <si>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</si>
  <si>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</si>
  <si>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</si>
  <si>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</si>
  <si>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</si>
  <si>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</si>
  <si>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</si>
  <si>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</si>
  <si>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</si>
  <si>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</si>
  <si>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</si>
  <si>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</si>
  <si>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</si>
  <si>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</si>
  <si>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</si>
  <si>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</si>
  <si>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</si>
  <si>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</si>
  <si>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</si>
  <si>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</si>
  <si>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</si>
  <si>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</si>
  <si>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</si>
  <si>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</si>
  <si>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</si>
  <si>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</si>
  <si>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</si>
  <si>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</si>
  <si>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</si>
  <si>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</si>
  <si>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</si>
  <si>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</si>
  <si>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</si>
  <si>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</si>
  <si>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</si>
  <si>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</si>
  <si>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</si>
  <si>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</si>
  <si>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</si>
  <si>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</si>
  <si>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</si>
  <si>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</si>
  <si>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</si>
  <si>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</si>
  <si>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</si>
  <si>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</si>
  <si>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</si>
  <si>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</si>
  <si>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</si>
  <si>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</si>
  <si>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</si>
  <si>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</si>
  <si>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</si>
  <si>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</si>
  <si>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</si>
  <si>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</si>
  <si>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</si>
  <si>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</si>
  <si>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</si>
  <si>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</si>
  <si>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</si>
  <si>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</si>
  <si>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</si>
  <si>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</si>
  <si>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</si>
  <si>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</si>
  <si>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</si>
  <si>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</si>
  <si>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</si>
  <si>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</si>
  <si>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</si>
  <si>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</si>
  <si>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</si>
  <si>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</si>
  <si>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</si>
  <si>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</si>
  <si>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</si>
  <si>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</si>
  <si>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</si>
  <si>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</si>
  <si>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</si>
  <si>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</si>
  <si>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</si>
  <si>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</si>
  <si>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</si>
  <si>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</si>
  <si>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</si>
  <si>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</si>
  <si>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</si>
  <si>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</si>
  <si>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</si>
  <si>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</si>
  <si>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</si>
  <si>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</si>
  <si>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</si>
  <si>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</si>
  <si>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</si>
  <si>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</si>
  <si>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</si>
  <si>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</si>
  <si>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</si>
  <si>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</si>
  <si>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</si>
  <si>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</si>
  <si>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</si>
  <si>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</si>
  <si>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</si>
  <si>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</si>
  <si>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</si>
  <si>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</si>
  <si>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</si>
  <si>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</si>
  <si>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</si>
  <si>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</si>
  <si>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</si>
  <si>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</si>
  <si>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</si>
  <si>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</si>
  <si>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</si>
  <si>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</si>
  <si>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</si>
  <si>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</si>
  <si>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</si>
  <si>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</si>
  <si>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</si>
  <si>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</si>
  <si>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</si>
  <si>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</si>
  <si>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</si>
  <si>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</si>
  <si>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</si>
  <si>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</si>
  <si>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</si>
  <si>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</si>
  <si>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</si>
  <si>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</si>
  <si>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</si>
  <si>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</si>
  <si>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</si>
  <si>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</si>
  <si>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</si>
  <si>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</si>
  <si>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</si>
  <si>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</si>
  <si>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</si>
  <si>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</si>
  <si>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</si>
  <si>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</si>
  <si>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</si>
  <si>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</si>
  <si>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</si>
  <si>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</si>
  <si>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</si>
  <si>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</si>
  <si>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</si>
  <si>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</si>
  <si>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</si>
  <si>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</si>
  <si>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</si>
  <si>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</si>
  <si>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</si>
  <si>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</si>
  <si>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</si>
  <si>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</si>
  <si>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</si>
  <si>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</si>
  <si>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</si>
  <si>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</si>
  <si>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</si>
  <si>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</si>
  <si>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</si>
  <si>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</si>
  <si>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</si>
  <si>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</si>
  <si>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</si>
  <si>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</si>
  <si>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</si>
  <si>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</si>
  <si>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</si>
  <si>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</si>
  <si>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</si>
  <si>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</si>
  <si>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</si>
  <si>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</si>
  <si>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</si>
  <si>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</si>
  <si>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</si>
  <si>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</si>
  <si>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</si>
  <si>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</si>
  <si>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</si>
  <si>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</si>
  <si>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</si>
  <si>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</si>
  <si>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</si>
  <si>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</si>
  <si>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</si>
  <si>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</si>
  <si>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</si>
  <si>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</si>
  <si>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</si>
  <si>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</si>
  <si>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</si>
  <si>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</si>
  <si>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</si>
  <si>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</si>
  <si>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</si>
  <si>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</si>
  <si>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</si>
  <si>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</si>
  <si>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</si>
  <si>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</si>
  <si>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</si>
  <si>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</si>
  <si>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</si>
  <si>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</si>
  <si>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</si>
  <si>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</si>
  <si>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</si>
  <si>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</si>
  <si>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</si>
  <si>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</si>
  <si>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</si>
  <si>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</si>
  <si>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</si>
  <si>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</si>
  <si>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</si>
  <si>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</si>
  <si>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</si>
  <si>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</si>
  <si>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</si>
  <si>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</si>
  <si>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</si>
  <si>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</si>
  <si>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</si>
  <si>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</si>
  <si>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</si>
  <si>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</si>
  <si>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</si>
  <si>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</si>
  <si>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</si>
  <si>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</si>
  <si>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</si>
  <si>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</si>
  <si>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</si>
  <si>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</si>
  <si>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</si>
  <si>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</si>
  <si>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</si>
  <si>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</si>
  <si>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</si>
  <si>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</si>
  <si>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</si>
  <si>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</si>
  <si>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</si>
  <si>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</si>
  <si>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</si>
  <si>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</si>
  <si>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</si>
  <si>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</si>
  <si>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</si>
  <si>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</si>
  <si>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</si>
  <si>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</si>
  <si>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</si>
  <si>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</si>
  <si>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</si>
  <si>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</si>
  <si>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</si>
  <si>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</si>
  <si>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</si>
  <si>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</si>
  <si>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</si>
  <si>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</si>
  <si>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</si>
  <si>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</si>
  <si>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</si>
  <si>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</si>
  <si>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</si>
  <si>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</si>
  <si>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</si>
  <si>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</si>
  <si>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</si>
  <si>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</si>
  <si>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</si>
  <si>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</si>
  <si>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</si>
  <si>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</si>
  <si>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</si>
  <si>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</si>
  <si>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</si>
  <si>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</si>
  <si>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</si>
  <si>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</si>
  <si>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</si>
  <si>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</si>
  <si>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</si>
  <si>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</si>
  <si>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</si>
  <si>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</si>
  <si>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</si>
  <si>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</si>
  <si>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</si>
  <si>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</si>
  <si>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</si>
  <si>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</si>
  <si>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</si>
  <si>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</si>
  <si>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</si>
  <si>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</si>
  <si>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</si>
  <si>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</si>
  <si>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</si>
  <si>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</si>
  <si>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</si>
  <si>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</si>
  <si>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</si>
  <si>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</si>
  <si>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</si>
  <si>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</si>
  <si>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</si>
  <si>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</si>
  <si>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</si>
  <si>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</si>
  <si>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</si>
  <si>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</si>
  <si>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</si>
  <si>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</si>
  <si>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</si>
  <si>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</si>
  <si>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</si>
  <si>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</si>
  <si>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</si>
  <si>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</si>
  <si>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</si>
  <si>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</si>
  <si>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</si>
  <si>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</si>
  <si>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</si>
  <si>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</si>
  <si>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</si>
  <si>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</si>
  <si>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</si>
  <si>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</si>
  <si>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</si>
  <si>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</si>
  <si>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</si>
  <si>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</si>
  <si>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</si>
  <si>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</si>
  <si>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</si>
  <si>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</si>
  <si>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</si>
  <si>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</si>
  <si>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</si>
  <si>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</si>
  <si>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</si>
  <si>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</si>
  <si>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</si>
  <si>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</si>
  <si>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</si>
  <si>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</si>
  <si>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</si>
  <si>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</si>
  <si>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</si>
  <si>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</si>
  <si>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</si>
  <si>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</si>
  <si>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</si>
  <si>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</si>
  <si>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</si>
  <si>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</si>
  <si>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</si>
  <si>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</si>
  <si>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</si>
  <si>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</si>
  <si>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</si>
  <si>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</si>
  <si>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</si>
  <si>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</si>
  <si>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</si>
  <si>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</si>
  <si>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</si>
  <si>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</si>
  <si>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</si>
  <si>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</si>
  <si>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</si>
  <si>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</si>
  <si>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</si>
  <si>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</si>
  <si>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</si>
  <si>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</si>
  <si>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</si>
  <si>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</si>
  <si>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</si>
  <si>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</si>
  <si>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</si>
  <si>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</si>
  <si>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</si>
  <si>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</si>
  <si>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</si>
  <si>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</si>
  <si>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</si>
  <si>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</si>
  <si>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</si>
  <si>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</si>
  <si>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</si>
  <si>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</si>
  <si>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</si>
  <si>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</si>
  <si>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</si>
  <si>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</si>
  <si>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</si>
  <si>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</si>
  <si>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</si>
  <si>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</si>
  <si>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</si>
  <si>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</si>
  <si>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</si>
  <si>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</si>
  <si>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</si>
  <si>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</si>
  <si>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</si>
  <si>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</si>
  <si>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</si>
  <si>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</si>
  <si>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</si>
  <si>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</si>
  <si>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</si>
  <si>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</si>
  <si>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</si>
  <si>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</si>
  <si>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</si>
  <si>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</si>
  <si>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</si>
  <si>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</si>
  <si>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</si>
  <si>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</si>
  <si>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</si>
  <si>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</si>
  <si>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</si>
  <si>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</si>
  <si>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</si>
  <si>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</si>
  <si>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</si>
  <si>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</si>
  <si>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</si>
  <si>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</si>
  <si>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</si>
  <si>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</si>
  <si>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</si>
  <si>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</si>
  <si>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</si>
  <si>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</si>
  <si>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</si>
  <si>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</si>
  <si>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</si>
  <si>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</si>
  <si>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</si>
  <si>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</si>
  <si>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</si>
  <si>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</si>
  <si>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</si>
  <si>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</si>
  <si>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</si>
  <si>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</si>
  <si>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</si>
  <si>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</si>
  <si>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</si>
  <si>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</si>
  <si>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</si>
  <si>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</si>
  <si>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</si>
  <si>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</si>
  <si>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</si>
  <si>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</si>
  <si>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</si>
  <si>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</si>
  <si>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</si>
  <si>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</si>
  <si>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</si>
  <si>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</si>
  <si>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</si>
  <si>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</si>
  <si>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</si>
  <si>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</si>
  <si>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</si>
  <si>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</si>
  <si>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</si>
  <si>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</si>
  <si>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</si>
  <si>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</si>
  <si>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</si>
  <si>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</si>
  <si>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</si>
  <si>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</si>
  <si>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</si>
  <si>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</si>
  <si>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</si>
  <si>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</si>
  <si>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</si>
  <si>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</si>
  <si>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</si>
  <si>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</si>
  <si>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</si>
  <si>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</si>
  <si>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</si>
  <si>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</si>
  <si>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</si>
  <si>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</si>
  <si>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</si>
  <si>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</si>
  <si>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</si>
  <si>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</si>
  <si>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</si>
  <si>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</si>
  <si>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</si>
  <si>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</si>
  <si>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</si>
  <si>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</si>
  <si>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</si>
  <si>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</si>
  <si>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</si>
  <si>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</si>
  <si>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</si>
  <si>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</si>
  <si>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</si>
  <si>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</si>
  <si>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</si>
  <si>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</si>
  <si>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</si>
  <si>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</si>
  <si>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</si>
  <si>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</si>
  <si>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</si>
  <si>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</si>
  <si>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</si>
  <si>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</si>
  <si>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</si>
  <si>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</si>
  <si>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</si>
  <si>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</si>
  <si>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</si>
  <si>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</si>
  <si>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</si>
  <si>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</si>
  <si>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</si>
  <si>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</si>
  <si>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</si>
  <si>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</si>
  <si>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</si>
  <si>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</si>
  <si>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</si>
  <si>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</si>
  <si>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</si>
  <si>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</si>
  <si>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</si>
  <si>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</si>
  <si>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</si>
  <si>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</si>
  <si>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</si>
  <si>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</si>
  <si>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</si>
  <si>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</si>
  <si>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</si>
  <si>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</si>
  <si>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</si>
  <si>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</si>
  <si>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</si>
  <si>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</si>
  <si>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</si>
  <si>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</si>
  <si>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</si>
  <si>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</si>
  <si>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</si>
  <si>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</si>
  <si>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</si>
  <si>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</si>
  <si>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</si>
  <si>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</si>
  <si>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</si>
  <si>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</si>
  <si>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</si>
  <si>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</si>
  <si>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</si>
  <si>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</si>
  <si>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</si>
  <si>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</si>
  <si>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</si>
  <si>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</si>
  <si>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</si>
  <si>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</si>
  <si>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</si>
  <si>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</si>
  <si>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</si>
  <si>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</si>
  <si>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</si>
  <si>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</si>
  <si>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</si>
  <si>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</si>
  <si>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</si>
  <si>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</si>
  <si>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</si>
  <si>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</si>
  <si>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</si>
  <si>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</si>
  <si>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</si>
  <si>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</si>
  <si>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</si>
  <si>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</si>
  <si>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</si>
  <si>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</si>
  <si>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</si>
  <si>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</si>
  <si>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</si>
  <si>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</si>
  <si>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</si>
  <si>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</si>
  <si>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</si>
  <si>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</si>
  <si>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</si>
  <si>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</si>
  <si>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</si>
  <si>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</si>
  <si>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</si>
  <si>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</si>
  <si>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</si>
  <si>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</si>
  <si>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</si>
  <si>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</si>
  <si>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</si>
  <si>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</si>
  <si>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</si>
  <si>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</si>
  <si>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</si>
  <si>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</si>
  <si>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</si>
  <si>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</si>
  <si>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</si>
  <si>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</si>
  <si>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</si>
  <si>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</si>
  <si>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</si>
  <si>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</si>
  <si>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</si>
  <si>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</si>
  <si>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</si>
  <si>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</si>
  <si>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</si>
  <si>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</si>
  <si>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</si>
  <si>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</si>
  <si>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</si>
  <si>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</si>
  <si>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</si>
  <si>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</si>
  <si>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</si>
  <si>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</si>
  <si>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</si>
  <si>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</si>
  <si>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</si>
  <si>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</si>
  <si>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</si>
  <si>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</si>
  <si>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</si>
  <si>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</si>
  <si>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</si>
  <si>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</si>
  <si>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</si>
  <si>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</si>
  <si>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</si>
  <si>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</si>
  <si>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</si>
  <si>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</si>
  <si>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</si>
  <si>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</si>
  <si>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</si>
  <si>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</si>
  <si>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</si>
  <si>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</si>
  <si>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</si>
  <si>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</si>
  <si>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</si>
  <si>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</si>
  <si>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</si>
  <si>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</si>
  <si>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</si>
  <si>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</si>
  <si>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</si>
  <si>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</si>
  <si>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</si>
  <si>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</si>
  <si>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</si>
  <si>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</si>
  <si>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</si>
  <si>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</si>
  <si>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</si>
  <si>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</si>
  <si>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</si>
  <si>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</si>
  <si>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</si>
  <si>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</si>
  <si>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</si>
  <si>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</si>
  <si>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</si>
  <si>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</si>
  <si>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</si>
  <si>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</si>
  <si>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</si>
  <si>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</si>
  <si>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</si>
  <si>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</si>
  <si>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</si>
  <si>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</si>
  <si>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</si>
  <si>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</si>
  <si>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</si>
  <si>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</si>
  <si>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</si>
  <si>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</si>
  <si>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</si>
  <si>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</si>
  <si>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</si>
  <si>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</si>
  <si>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</si>
  <si>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</si>
  <si>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</si>
  <si>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</si>
  <si>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</si>
  <si>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</si>
  <si>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</si>
  <si>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</si>
  <si>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</si>
  <si>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</si>
  <si>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</si>
  <si>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</si>
  <si>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</si>
  <si>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</si>
  <si>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</si>
  <si>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</si>
  <si>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</si>
  <si>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</si>
  <si>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</si>
  <si>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</si>
  <si>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</si>
  <si>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</si>
  <si>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</si>
  <si>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</si>
  <si>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</si>
  <si>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</si>
  <si>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</si>
  <si>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</si>
  <si>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</si>
  <si>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</si>
  <si>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</si>
  <si>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</si>
  <si>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</si>
  <si>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</si>
  <si>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</si>
  <si>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</si>
  <si>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</si>
  <si>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</si>
  <si>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</si>
  <si>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</si>
  <si>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</si>
  <si>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</si>
  <si>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</si>
  <si>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</si>
  <si>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</si>
  <si>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</si>
  <si>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</si>
  <si>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</si>
  <si>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</si>
  <si>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</si>
  <si>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</si>
  <si>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</si>
  <si>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</si>
  <si>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</si>
  <si>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</si>
  <si>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</si>
  <si>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</si>
  <si>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</si>
  <si>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</si>
  <si>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</si>
  <si>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</si>
  <si>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</si>
  <si>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</si>
  <si>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</si>
  <si>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</si>
  <si>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</si>
  <si>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</si>
  <si>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</si>
  <si>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</si>
  <si>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</si>
  <si>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</si>
  <si>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</si>
  <si>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</si>
  <si>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</si>
  <si>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</si>
  <si>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</si>
  <si>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</si>
  <si>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</si>
  <si>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</si>
  <si>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</si>
  <si>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</si>
  <si>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</si>
  <si>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</si>
  <si>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</si>
  <si>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</si>
  <si>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</si>
  <si>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</si>
  <si>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</si>
  <si>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</si>
  <si>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</si>
  <si>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</si>
  <si>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</si>
  <si>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</si>
  <si>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</si>
  <si>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</si>
  <si>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</si>
  <si>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</si>
  <si>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</si>
  <si>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</si>
  <si>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</si>
  <si>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</si>
  <si>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</si>
  <si>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</si>
  <si>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</si>
  <si>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</si>
  <si>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</si>
  <si>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</si>
  <si>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</si>
  <si>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</si>
  <si>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</si>
  <si>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</si>
  <si>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</si>
  <si>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</si>
  <si>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</si>
  <si>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</si>
  <si>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</si>
  <si>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</si>
  <si>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</si>
  <si>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</si>
  <si>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</si>
  <si>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</si>
  <si>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</si>
  <si>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</si>
  <si>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</si>
  <si>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</si>
  <si>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</si>
  <si>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</si>
  <si>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</si>
  <si>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</si>
  <si>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</si>
  <si>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</si>
  <si>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</si>
  <si>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</si>
  <si>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</si>
  <si>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</si>
  <si>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</si>
  <si>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</si>
  <si>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</si>
  <si>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</si>
  <si>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</si>
  <si>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</si>
  <si>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</si>
  <si>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</si>
  <si>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</si>
  <si>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</si>
  <si>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</si>
  <si>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</si>
  <si>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</si>
  <si>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</si>
  <si>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</si>
  <si>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</si>
  <si>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</si>
  <si>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</si>
  <si>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</si>
  <si>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</si>
  <si>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</si>
  <si>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</si>
  <si>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</si>
  <si>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</si>
  <si>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</si>
  <si>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</si>
  <si>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</si>
  <si>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</si>
  <si>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</si>
  <si>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</si>
  <si>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</si>
  <si>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</si>
  <si>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</si>
  <si>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</si>
  <si>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</si>
  <si>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</si>
  <si>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</si>
  <si>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</si>
  <si>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</si>
  <si>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</si>
  <si>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</si>
  <si>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</si>
  <si>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</si>
  <si>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</si>
  <si>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</si>
  <si>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</si>
  <si>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</si>
  <si>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</si>
  <si>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</si>
  <si>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</si>
  <si>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</si>
  <si>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</si>
  <si>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</si>
  <si>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</si>
  <si>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</si>
  <si>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</si>
  <si>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</si>
  <si>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</si>
  <si>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</si>
  <si>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</si>
  <si>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</si>
  <si>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</si>
  <si>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</si>
  <si>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</si>
  <si>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</si>
  <si>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</si>
  <si>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</si>
  <si>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</si>
  <si>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</si>
  <si>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</si>
  <si>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</si>
  <si>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</si>
  <si>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</si>
  <si>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</si>
  <si>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</si>
  <si>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</si>
  <si>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</si>
  <si>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</si>
  <si>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</si>
  <si>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</si>
  <si>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</si>
  <si>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</si>
  <si>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</si>
  <si>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</si>
  <si>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</si>
  <si>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</si>
  <si>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</si>
  <si>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</si>
  <si>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</si>
  <si>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</si>
  <si>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</si>
  <si>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</si>
  <si>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</si>
  <si>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</si>
  <si>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</si>
  <si>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</si>
  <si>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</si>
  <si>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</si>
  <si>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</si>
  <si>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</si>
  <si>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</si>
  <si>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</si>
  <si>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</si>
  <si>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</si>
  <si>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</si>
  <si>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</si>
  <si>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</si>
  <si>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</si>
  <si>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</si>
  <si>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</si>
  <si>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</si>
  <si>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</si>
  <si>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</si>
  <si>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</si>
  <si>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</si>
  <si>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</si>
  <si>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</si>
  <si>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</si>
  <si>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</si>
  <si>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</si>
  <si>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</si>
  <si>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</si>
  <si>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</si>
  <si>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</si>
  <si>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</si>
  <si>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</si>
  <si>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</si>
  <si>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</si>
  <si>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</si>
  <si>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</si>
  <si>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</si>
  <si>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</si>
  <si>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</si>
  <si>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</si>
  <si>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</si>
  <si>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</si>
  <si>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</si>
  <si>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</si>
  <si>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</si>
  <si>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</si>
  <si>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</si>
  <si>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</si>
  <si>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</si>
  <si>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</si>
  <si>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</si>
  <si>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</si>
  <si>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</si>
  <si>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</si>
  <si>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</si>
  <si>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</si>
  <si>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</si>
  <si>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</si>
  <si>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</si>
  <si>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</si>
  <si>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</si>
  <si>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</si>
  <si>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</si>
  <si>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</si>
  <si>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</si>
  <si>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</si>
  <si>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</si>
  <si>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</si>
  <si>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</si>
  <si>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</si>
  <si>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</si>
  <si>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</si>
  <si>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</si>
  <si>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</si>
  <si>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</si>
  <si>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</si>
  <si>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</si>
  <si>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</si>
  <si>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</si>
  <si>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</si>
  <si>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</si>
  <si>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</si>
  <si>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</si>
  <si>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</si>
  <si>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</si>
  <si>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</si>
  <si>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</si>
  <si>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</si>
  <si>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</si>
  <si>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</si>
  <si>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</si>
  <si>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</si>
  <si>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</si>
  <si>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</si>
  <si>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</si>
  <si>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</si>
  <si>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</si>
  <si>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</si>
  <si>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</si>
  <si>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</si>
  <si>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</si>
  <si>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</si>
  <si>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</si>
  <si>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</si>
  <si>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</si>
  <si>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</si>
  <si>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</si>
  <si>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</si>
  <si>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</si>
  <si>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</si>
  <si>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</si>
  <si>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</si>
  <si>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</si>
  <si>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</si>
  <si>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</si>
  <si>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</si>
  <si>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</si>
  <si>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</si>
  <si>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</si>
  <si>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</si>
  <si>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</si>
  <si>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</si>
  <si>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</si>
  <si>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</si>
  <si>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</si>
  <si>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</si>
  <si>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</si>
  <si>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</si>
  <si>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</si>
  <si>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</si>
  <si>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</si>
  <si>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</si>
  <si>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</si>
  <si>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</si>
  <si>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</si>
  <si>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</si>
  <si>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</si>
  <si>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</si>
  <si>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</si>
  <si>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</si>
  <si>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</si>
  <si>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</si>
  <si>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</si>
  <si>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</si>
  <si>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</si>
  <si>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</si>
  <si>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</si>
  <si>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</si>
  <si>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</si>
  <si>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</si>
  <si>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</si>
  <si>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</si>
  <si>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</si>
  <si>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</si>
  <si>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</si>
  <si>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</si>
  <si>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</si>
  <si>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</si>
  <si>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</si>
  <si>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</si>
  <si>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</si>
  <si>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</si>
  <si>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</si>
  <si>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</si>
  <si>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</si>
  <si>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</si>
  <si>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</si>
  <si>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</si>
  <si>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</si>
  <si>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</si>
  <si>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</si>
  <si>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</si>
  <si>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</si>
  <si>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</si>
  <si>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</si>
  <si>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</si>
  <si>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</si>
  <si>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</si>
  <si>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</si>
  <si>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</si>
  <si>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</si>
  <si>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</si>
  <si>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</si>
  <si>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</si>
  <si>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</si>
  <si>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</si>
  <si>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</si>
  <si>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</si>
  <si>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</si>
  <si>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</si>
  <si>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</si>
  <si>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</si>
  <si>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</si>
  <si>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</si>
  <si>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</si>
  <si>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</si>
  <si>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</si>
  <si>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</si>
  <si>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</si>
  <si>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</si>
  <si>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</si>
  <si>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</si>
  <si>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</si>
  <si>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</si>
  <si>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</si>
  <si>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</si>
  <si>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</si>
  <si>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</si>
  <si>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</si>
  <si>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</si>
  <si>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</si>
  <si>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</si>
  <si>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</si>
  <si>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</si>
  <si>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</si>
  <si>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</si>
  <si>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</si>
  <si>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</si>
  <si>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</si>
  <si>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</si>
  <si>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</si>
  <si>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</si>
  <si>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</si>
  <si>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</si>
  <si>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</si>
  <si>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</si>
  <si>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</si>
  <si>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</si>
  <si>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</si>
  <si>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</si>
  <si>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</si>
  <si>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</si>
  <si>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</si>
  <si>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</si>
  <si>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</si>
  <si>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</si>
  <si>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</si>
  <si>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</si>
  <si>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</si>
  <si>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</si>
  <si>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</si>
  <si>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</si>
  <si>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</si>
  <si>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</si>
  <si>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</si>
  <si>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</si>
  <si>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</si>
  <si>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</si>
  <si>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</si>
  <si>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</si>
  <si>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</si>
  <si>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</si>
  <si>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</si>
  <si>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</si>
  <si>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</si>
  <si>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</si>
  <si>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</si>
  <si>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</si>
  <si>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</si>
  <si>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</si>
  <si>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</si>
  <si>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</si>
  <si>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</si>
  <si>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</si>
  <si>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</si>
  <si>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</si>
  <si>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</si>
  <si>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</si>
  <si>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</si>
  <si>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</si>
  <si>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</si>
  <si>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</si>
  <si>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</si>
  <si>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</si>
  <si>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</si>
  <si>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</si>
  <si>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</si>
  <si>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</si>
  <si>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</si>
  <si>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</si>
  <si>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</si>
  <si>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</si>
  <si>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</si>
  <si>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</si>
  <si>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</si>
  <si>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</si>
  <si>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</si>
  <si>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</si>
  <si>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</si>
  <si>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</si>
  <si>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</si>
  <si>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</si>
  <si>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</si>
  <si>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</si>
  <si>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</si>
  <si>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</si>
  <si>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</si>
  <si>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</si>
  <si>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</si>
  <si>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</si>
  <si>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</si>
  <si>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</si>
  <si>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</si>
  <si>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</si>
  <si>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</si>
  <si>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</si>
  <si>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</si>
  <si>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</si>
  <si>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</si>
  <si>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</si>
  <si>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</si>
  <si>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</si>
  <si>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</si>
  <si>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</si>
  <si>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</si>
  <si>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</si>
  <si>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</si>
  <si>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</si>
  <si>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</si>
  <si>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</si>
  <si>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</si>
  <si>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</si>
  <si>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</si>
  <si>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</si>
  <si>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</si>
  <si>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</si>
  <si>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</si>
  <si>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</si>
  <si>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</si>
  <si>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</si>
  <si>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</si>
  <si>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</si>
  <si>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</si>
  <si>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</si>
  <si>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</si>
  <si>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</si>
  <si>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</si>
  <si>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</si>
  <si>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</si>
  <si>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</si>
  <si>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</si>
  <si>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</si>
  <si>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</si>
  <si>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</si>
  <si>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</si>
  <si>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</si>
  <si>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</si>
  <si>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</si>
  <si>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</si>
  <si>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</si>
  <si>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</si>
  <si>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</si>
  <si>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</si>
  <si>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</si>
  <si>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</si>
  <si>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</si>
  <si>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</si>
  <si>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</si>
  <si>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</si>
  <si>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</si>
  <si>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</si>
  <si>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</si>
  <si>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</si>
  <si>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</si>
  <si>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</si>
  <si>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</si>
  <si>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</si>
  <si>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</si>
  <si>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</si>
  <si>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</si>
  <si>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</si>
  <si>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</si>
  <si>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</si>
  <si>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</si>
  <si>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</si>
  <si>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</si>
  <si>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</si>
  <si>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</si>
  <si>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</si>
  <si>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</si>
  <si>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</si>
  <si>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</si>
  <si>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</si>
  <si>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</si>
  <si>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</si>
  <si>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</si>
  <si>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</si>
  <si>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</si>
  <si>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</si>
  <si>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</si>
  <si>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</si>
  <si>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</si>
  <si>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</si>
  <si>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</si>
  <si>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</si>
  <si>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</si>
  <si>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</si>
  <si>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</si>
  <si>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</si>
  <si>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</si>
  <si>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</si>
  <si>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</si>
  <si>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</si>
  <si>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</si>
  <si>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</si>
  <si>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</si>
  <si>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</si>
  <si>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</si>
  <si>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</si>
  <si>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</si>
  <si>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</si>
  <si>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</si>
  <si>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</si>
  <si>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</si>
  <si>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</si>
  <si>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</si>
  <si>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</si>
  <si>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</si>
  <si>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</si>
  <si>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</si>
  <si>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</si>
  <si>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</si>
  <si>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</si>
  <si>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</si>
  <si>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</si>
  <si>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</si>
  <si>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</si>
  <si>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</si>
  <si>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</si>
  <si>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</si>
  <si>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</si>
  <si>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</si>
  <si>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</si>
  <si>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</si>
  <si>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</si>
  <si>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</si>
  <si>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</si>
  <si>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</si>
  <si>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</si>
  <si>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</si>
  <si>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</si>
  <si>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</si>
  <si>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</si>
  <si>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</si>
  <si>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</si>
  <si>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</si>
  <si>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</si>
  <si>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</si>
  <si>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</si>
  <si>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</si>
  <si>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</si>
  <si>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</si>
  <si>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</si>
  <si>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</si>
  <si>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</si>
  <si>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</si>
  <si>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</si>
  <si>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</si>
  <si>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</si>
  <si>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</si>
  <si>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</si>
  <si>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</si>
  <si>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</si>
  <si>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</si>
  <si>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</si>
  <si>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</si>
  <si>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</si>
  <si>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</si>
  <si>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</si>
  <si>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</si>
  <si>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</si>
  <si>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</si>
  <si>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</si>
  <si>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</si>
  <si>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</si>
  <si>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</si>
  <si>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</si>
  <si>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</si>
  <si>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</si>
  <si>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</si>
  <si>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</si>
  <si>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</si>
  <si>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</si>
  <si>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</si>
  <si>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</si>
  <si>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</si>
  <si>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</si>
  <si>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</si>
  <si>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</si>
  <si>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</si>
  <si>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</si>
  <si>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</si>
  <si>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</si>
  <si>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</si>
  <si>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</si>
  <si>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</si>
  <si>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</si>
  <si>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</si>
  <si>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</si>
  <si>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</si>
  <si>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</si>
  <si>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</si>
  <si>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</si>
  <si>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</si>
  <si>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</si>
  <si>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</si>
  <si>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</si>
  <si>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</si>
  <si>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</si>
  <si>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</si>
  <si>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</si>
  <si>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</si>
  <si>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</si>
  <si>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</si>
  <si>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</si>
  <si>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</si>
  <si>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</si>
  <si>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</si>
  <si>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</si>
  <si>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</si>
  <si>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</si>
  <si>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</si>
  <si>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</si>
  <si>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</si>
  <si>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</si>
  <si>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</si>
  <si>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</si>
  <si>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</si>
  <si>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</si>
  <si>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</si>
  <si>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</si>
  <si>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</si>
  <si>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</si>
  <si>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</si>
  <si>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</si>
  <si>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</si>
  <si>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</si>
  <si>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</si>
  <si>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</si>
  <si>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</si>
  <si>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</si>
  <si>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</si>
  <si>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</si>
  <si>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</si>
  <si>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</si>
  <si>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</si>
  <si>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</si>
  <si>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</si>
  <si>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</si>
  <si>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</si>
  <si>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</si>
  <si>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</si>
  <si>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</si>
  <si>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</si>
  <si>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</si>
  <si>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</si>
  <si>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</si>
  <si>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</si>
  <si>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</si>
  <si>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</si>
  <si>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</si>
  <si>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</si>
  <si>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</si>
  <si>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</si>
  <si>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</si>
  <si>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</si>
  <si>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</si>
  <si>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</si>
  <si>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</si>
  <si>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</si>
  <si>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</si>
  <si>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</si>
  <si>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</si>
  <si>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</si>
  <si>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</si>
  <si>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</si>
  <si>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</si>
  <si>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</si>
  <si>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</si>
  <si>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</si>
  <si>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</si>
  <si>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</si>
  <si>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</si>
  <si>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</si>
  <si>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</si>
  <si>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</si>
  <si>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</si>
  <si>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</si>
  <si>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</si>
  <si>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</si>
  <si>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</si>
  <si>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</si>
  <si>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</si>
  <si>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</si>
  <si>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</si>
  <si>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</si>
  <si>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</si>
  <si>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</si>
  <si>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</si>
  <si>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</si>
  <si>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</si>
  <si>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</si>
  <si>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</si>
  <si>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</si>
  <si>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</si>
  <si>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</si>
  <si>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</si>
  <si>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</si>
  <si>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</si>
  <si>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</si>
  <si>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</si>
  <si>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</si>
  <si>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</si>
  <si>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</si>
  <si>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</si>
  <si>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</si>
  <si>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</si>
  <si>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</si>
  <si>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</si>
  <si>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</si>
  <si>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</si>
  <si>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</si>
  <si>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</si>
  <si>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</si>
  <si>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</si>
  <si>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</si>
  <si>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</si>
  <si>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</si>
  <si>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</si>
  <si>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</si>
  <si>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</si>
  <si>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</si>
  <si>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</si>
  <si>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</si>
  <si>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</si>
  <si>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</si>
  <si>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</si>
  <si>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</si>
  <si>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</si>
  <si>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</si>
  <si>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</si>
  <si>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</si>
  <si>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</si>
  <si>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</si>
  <si>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</si>
  <si>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</si>
  <si>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</si>
  <si>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</si>
  <si>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</si>
  <si>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</si>
  <si>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</si>
  <si>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</si>
  <si>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</si>
  <si>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</si>
  <si>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</si>
  <si>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</si>
  <si>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</si>
  <si>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</si>
  <si>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</si>
  <si>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</si>
  <si>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</si>
  <si>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</si>
  <si>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</si>
  <si>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</si>
  <si>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</si>
  <si>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</si>
  <si>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</si>
  <si>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</si>
  <si>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</si>
  <si>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</si>
  <si>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</si>
  <si>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</si>
  <si>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</si>
  <si>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</si>
  <si>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</si>
  <si>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</si>
  <si>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</si>
  <si>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</si>
  <si>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</si>
  <si>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</si>
  <si>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</si>
  <si>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</si>
  <si>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</si>
  <si>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</si>
  <si>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</si>
  <si>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</si>
  <si>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</si>
  <si>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</si>
  <si>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</si>
  <si>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</si>
  <si>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</si>
  <si>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</si>
  <si>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</si>
  <si>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</si>
  <si>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</si>
  <si>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</si>
  <si>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</si>
  <si>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</si>
  <si>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</si>
  <si>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</si>
  <si>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</si>
  <si>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</si>
  <si>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</si>
  <si>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</si>
  <si>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</si>
  <si>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</si>
  <si>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</si>
  <si>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</si>
  <si>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</si>
  <si>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</si>
  <si>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</si>
  <si>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</si>
  <si>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</si>
  <si>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</si>
  <si>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</si>
  <si>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</si>
  <si>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</si>
  <si>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</si>
  <si>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</si>
  <si>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</si>
  <si>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</si>
  <si>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</si>
  <si>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</si>
  <si>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</si>
  <si>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</si>
  <si>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</si>
  <si>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</si>
  <si>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</si>
  <si>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</si>
  <si>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</si>
  <si>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</si>
  <si>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</si>
  <si>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</si>
  <si>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</si>
  <si>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</si>
  <si>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</si>
  <si>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</si>
  <si>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</si>
  <si>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</si>
  <si>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</si>
  <si>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</si>
  <si>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</si>
  <si>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</si>
  <si>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</si>
  <si>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</si>
  <si>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</si>
  <si>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</si>
  <si>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</si>
  <si>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</si>
  <si>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</si>
  <si>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</si>
  <si>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</si>
  <si>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</si>
  <si>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</si>
  <si>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</si>
  <si>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</si>
  <si>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</si>
  <si>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</si>
  <si>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</si>
  <si>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</si>
  <si>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</si>
  <si>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</si>
  <si>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</si>
  <si>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</si>
  <si>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</si>
  <si>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</si>
  <si>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</si>
  <si>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</si>
  <si>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</si>
  <si>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</si>
  <si>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</si>
  <si>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</si>
  <si>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</si>
  <si>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</si>
  <si>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</si>
  <si>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</si>
  <si>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</si>
  <si>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</si>
  <si>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</si>
  <si>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</si>
  <si>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</si>
  <si>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</si>
  <si>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</si>
  <si>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</si>
  <si>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</si>
  <si>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</si>
  <si>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</si>
  <si>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</si>
  <si>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</si>
  <si>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</si>
  <si>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</si>
  <si>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</si>
  <si>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</si>
  <si>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</si>
  <si>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</si>
  <si>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</si>
  <si>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</si>
  <si>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</si>
  <si>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</si>
  <si>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</si>
  <si>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</si>
  <si>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</si>
  <si>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</si>
  <si>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</si>
  <si>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</si>
  <si>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</si>
  <si>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</si>
  <si>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</si>
  <si>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</si>
  <si>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</si>
  <si>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</si>
  <si>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</si>
  <si>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</si>
  <si>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</si>
  <si>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</si>
  <si>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</si>
  <si>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</si>
  <si>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</si>
  <si>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</si>
  <si>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</si>
  <si>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</si>
  <si>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</si>
  <si>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</si>
  <si>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</si>
  <si>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</si>
  <si>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</si>
  <si>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</si>
  <si>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</si>
  <si>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</si>
  <si>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</si>
  <si>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</si>
  <si>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</si>
  <si>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</si>
  <si>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</si>
  <si>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</si>
  <si>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</si>
  <si>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</si>
  <si>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</si>
  <si>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</si>
  <si>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</si>
  <si>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</si>
  <si>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</si>
  <si>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</si>
  <si>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</si>
  <si>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</si>
  <si>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</si>
  <si>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</si>
  <si>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</si>
  <si>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</si>
  <si>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</si>
  <si>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</si>
  <si>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</si>
  <si>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</si>
  <si>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</si>
  <si>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</si>
  <si>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</si>
  <si>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</si>
  <si>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</si>
  <si>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</si>
  <si>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</si>
  <si>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</si>
  <si>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</si>
  <si>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</si>
  <si>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</si>
  <si>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</si>
  <si>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</si>
  <si>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</si>
  <si>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</si>
  <si>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</si>
  <si>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</si>
  <si>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</si>
  <si>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</si>
  <si>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</si>
  <si>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</si>
  <si>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</si>
  <si>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</si>
  <si>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</si>
  <si>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</si>
  <si>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</si>
  <si>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</si>
  <si>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</si>
  <si>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</si>
  <si>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</si>
  <si>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</si>
  <si>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</si>
  <si>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</si>
  <si>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</si>
  <si>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</si>
  <si>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</si>
  <si>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</si>
  <si>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</si>
  <si>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</si>
  <si>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</si>
  <si>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</si>
  <si>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</si>
  <si>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</si>
  <si>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</si>
  <si>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</si>
  <si>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</si>
  <si>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</si>
  <si>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</si>
  <si>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</si>
  <si>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</si>
  <si>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</si>
  <si>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</si>
  <si>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</si>
  <si>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</si>
  <si>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</si>
  <si>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</si>
  <si>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</si>
  <si>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</si>
  <si>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</si>
  <si>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</si>
  <si>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</si>
  <si>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</si>
  <si>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</si>
  <si>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</si>
  <si>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</si>
  <si>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</si>
  <si>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</si>
  <si>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</si>
  <si>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</si>
  <si>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</si>
  <si>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</si>
  <si>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</si>
  <si>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</si>
  <si>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</si>
  <si>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</si>
  <si>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</si>
  <si>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</si>
  <si>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</si>
  <si>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</si>
  <si>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</si>
  <si>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</si>
  <si>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</si>
  <si>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</si>
  <si>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</si>
  <si>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</si>
  <si>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</si>
  <si>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</si>
  <si>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</si>
  <si>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</si>
  <si>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</si>
  <si>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</si>
  <si>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</si>
  <si>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</si>
  <si>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</si>
  <si>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</si>
  <si>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</si>
  <si>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</si>
  <si>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</si>
  <si>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</si>
  <si>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</si>
  <si>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</si>
  <si>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</si>
  <si>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</si>
  <si>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</si>
  <si>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</si>
  <si>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</si>
  <si>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</si>
  <si>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</si>
  <si>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</si>
  <si>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</si>
  <si>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</si>
  <si>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</si>
  <si>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</si>
  <si>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</si>
  <si>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</si>
  <si>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</si>
  <si>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</si>
  <si>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</si>
  <si>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</si>
  <si>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</si>
  <si>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</si>
  <si>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</si>
  <si>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</si>
  <si>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</si>
  <si>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</si>
  <si>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</si>
  <si>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</si>
  <si>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</si>
  <si>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</si>
  <si>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</si>
  <si>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</si>
  <si>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</si>
  <si>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</si>
  <si>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</si>
  <si>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</si>
  <si>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</si>
  <si>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</si>
  <si>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</si>
  <si>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</si>
  <si>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</si>
  <si>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</si>
  <si>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</si>
  <si>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</si>
  <si>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</si>
  <si>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</si>
  <si>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</si>
  <si>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</si>
  <si>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</si>
  <si>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</si>
  <si>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</si>
  <si>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</si>
  <si>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</si>
  <si>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</si>
  <si>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</si>
  <si>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</si>
  <si>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</si>
  <si>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</si>
  <si>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</si>
  <si>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</si>
  <si>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</si>
  <si>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</si>
  <si>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</si>
  <si>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</si>
  <si>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</si>
  <si>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</si>
  <si>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</si>
  <si>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</si>
  <si>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</si>
  <si>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</si>
  <si>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</si>
  <si>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</si>
  <si>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</si>
  <si>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</si>
  <si>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</si>
  <si>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</si>
  <si>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</si>
  <si>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</si>
  <si>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</si>
  <si>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</si>
  <si>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</si>
  <si>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</si>
  <si>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</si>
  <si>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</si>
  <si>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</si>
  <si>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</si>
  <si>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</si>
  <si>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</si>
  <si>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</si>
  <si>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</si>
  <si>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</si>
  <si>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</si>
  <si>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</si>
  <si>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</si>
  <si>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</si>
  <si>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</si>
  <si>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</si>
  <si>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</si>
  <si>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</si>
  <si>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</si>
  <si>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</si>
  <si>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</si>
  <si>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</si>
  <si>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</si>
  <si>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</si>
  <si>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</si>
  <si>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</si>
  <si>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</si>
  <si>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</si>
  <si>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</si>
  <si>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</si>
  <si>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</si>
  <si>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</si>
  <si>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</si>
  <si>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</si>
  <si>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</si>
  <si>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</si>
  <si>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</si>
  <si>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</si>
  <si>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</si>
  <si>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</si>
  <si>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</si>
  <si>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</si>
  <si>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</si>
  <si>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</si>
  <si>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</si>
  <si>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</si>
  <si>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</si>
  <si>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</si>
  <si>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</si>
  <si>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</si>
  <si>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</si>
  <si>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</si>
  <si>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</si>
  <si>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</si>
  <si>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</si>
  <si>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</si>
  <si>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</si>
  <si>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</si>
  <si>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</si>
  <si>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</si>
  <si>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</si>
  <si>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</si>
  <si>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</si>
  <si>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</si>
  <si>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</si>
  <si>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</si>
  <si>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</si>
  <si>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</si>
  <si>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</si>
  <si>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</si>
  <si>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</si>
  <si>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</si>
  <si>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</si>
  <si>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</si>
  <si>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</si>
  <si>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</si>
  <si>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</si>
  <si>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</si>
  <si>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</si>
  <si>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</si>
  <si>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</si>
  <si>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</si>
  <si>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</si>
  <si>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</si>
  <si>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</si>
  <si>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</si>
  <si>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</si>
  <si>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</si>
  <si>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</si>
  <si>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</si>
  <si>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</si>
  <si>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</si>
  <si>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</si>
  <si>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</si>
  <si>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</si>
  <si>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</si>
  <si>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</si>
  <si>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</si>
  <si>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</si>
  <si>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</si>
  <si>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</si>
  <si>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</si>
  <si>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</si>
  <si>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</si>
  <si>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</si>
  <si>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</si>
  <si>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</si>
  <si>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</si>
  <si>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</si>
  <si>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</si>
  <si>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</si>
  <si>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</si>
  <si>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</si>
  <si>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</si>
  <si>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</si>
  <si>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</si>
  <si>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</si>
  <si>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</si>
  <si>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</si>
  <si>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</si>
  <si>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</si>
  <si>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</si>
  <si>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</si>
  <si>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</si>
  <si>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</si>
  <si>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</si>
  <si>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</si>
  <si>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</si>
  <si>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</si>
  <si>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</si>
  <si>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</si>
  <si>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</si>
  <si>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</si>
  <si>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</si>
  <si>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</si>
  <si>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</si>
  <si>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</si>
  <si>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</si>
  <si>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</si>
  <si>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</si>
  <si>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</si>
  <si>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</si>
  <si>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</si>
  <si>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</si>
  <si>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</si>
  <si>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</si>
  <si>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</si>
  <si>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</si>
  <si>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</si>
  <si>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</si>
  <si>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</si>
  <si>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</si>
  <si>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</si>
  <si>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</si>
  <si>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</si>
  <si>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</si>
  <si>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</si>
  <si>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</si>
  <si>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</si>
  <si>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</si>
  <si>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</si>
  <si>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</si>
  <si>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</si>
  <si>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</si>
  <si>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</si>
  <si>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</si>
  <si>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</si>
  <si>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</si>
  <si>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</si>
  <si>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</si>
  <si>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</si>
  <si>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</si>
  <si>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</si>
  <si>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</si>
  <si>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</si>
  <si>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</si>
  <si>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</si>
  <si>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</si>
  <si>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</si>
  <si>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</si>
  <si>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</si>
  <si>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</si>
  <si>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</si>
  <si>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</si>
  <si>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</si>
  <si>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</si>
  <si>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</si>
  <si>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</si>
  <si>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</si>
  <si>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</si>
  <si>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</si>
  <si>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</si>
  <si>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</si>
  <si>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</si>
  <si>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</si>
  <si>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</si>
  <si>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</si>
  <si>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</si>
  <si>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</si>
  <si>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</si>
  <si>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</si>
  <si>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</si>
  <si>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</si>
  <si>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</si>
  <si>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</si>
  <si>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</si>
  <si>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</si>
  <si>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</si>
  <si>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</si>
  <si>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</si>
  <si>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</si>
  <si>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</si>
  <si>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</si>
  <si>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</si>
  <si>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</si>
  <si>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</si>
  <si>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</si>
  <si>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</si>
  <si>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</si>
  <si>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</si>
  <si>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</si>
  <si>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</si>
  <si>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</si>
  <si>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</si>
  <si>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</si>
  <si>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</si>
  <si>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</si>
  <si>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</si>
  <si>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</si>
  <si>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</si>
  <si>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</si>
  <si>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</si>
  <si>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</si>
  <si>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</si>
  <si>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</si>
  <si>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</si>
  <si>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</si>
  <si>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</si>
  <si>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</si>
  <si>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</si>
  <si>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</si>
  <si>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</si>
  <si>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</si>
  <si>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</si>
  <si>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</si>
  <si>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</si>
  <si>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</si>
  <si>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</si>
  <si>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</si>
  <si>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</si>
  <si>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</si>
  <si>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</si>
  <si>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</si>
  <si>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</si>
  <si>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</si>
  <si>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</si>
  <si>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</si>
  <si>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</si>
  <si>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</si>
  <si>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</si>
  <si>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</si>
  <si>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</si>
  <si>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</si>
  <si>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</si>
  <si>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</si>
  <si>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</si>
  <si>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</si>
  <si>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</si>
  <si>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</si>
  <si>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</si>
  <si>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</si>
  <si>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</si>
  <si>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</si>
  <si>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</si>
  <si>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</si>
  <si>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</si>
  <si>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</si>
  <si>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</si>
  <si>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</si>
  <si>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</si>
  <si>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</si>
  <si>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</si>
  <si>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</si>
  <si>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</si>
  <si>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</si>
  <si>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</si>
  <si>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</si>
  <si>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</si>
  <si>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</si>
  <si>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</si>
  <si>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</si>
  <si>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</si>
  <si>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</si>
  <si>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</si>
  <si>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</si>
  <si>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</si>
  <si>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</si>
  <si>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</si>
  <si>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</si>
  <si>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</si>
  <si>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</si>
  <si>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</si>
  <si>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</si>
  <si>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</si>
  <si>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</si>
  <si>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</si>
  <si>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</si>
  <si>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</si>
  <si>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</si>
  <si>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</si>
  <si>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</si>
  <si>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</si>
  <si>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</si>
  <si>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</si>
  <si>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</si>
  <si>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</si>
  <si>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</si>
  <si>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</si>
  <si>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</si>
  <si>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</si>
  <si>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</si>
  <si>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</si>
  <si>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</si>
  <si>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</si>
  <si>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</si>
  <si>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</si>
  <si>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</si>
  <si>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</si>
  <si>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</si>
  <si>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</si>
  <si>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</si>
  <si>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</si>
  <si>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</si>
  <si>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</si>
  <si>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</si>
  <si>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</si>
  <si>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</si>
  <si>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</si>
  <si>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</si>
  <si>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</si>
  <si>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</si>
  <si>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</si>
  <si>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</si>
  <si>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</si>
  <si>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</si>
  <si>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</si>
  <si>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</si>
  <si>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</si>
  <si>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</si>
  <si>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</si>
  <si>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</si>
  <si>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</si>
  <si>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</si>
  <si>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</si>
  <si>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</si>
  <si>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</si>
  <si>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</si>
  <si>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</si>
  <si>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</si>
  <si>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</si>
  <si>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</si>
  <si>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</si>
  <si>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</si>
  <si>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</si>
  <si>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</si>
  <si>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</si>
  <si>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</si>
  <si>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</si>
  <si>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</si>
  <si>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</si>
  <si>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</si>
  <si>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</si>
  <si>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</si>
  <si>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</si>
  <si>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</si>
  <si>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</si>
  <si>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</si>
  <si>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</si>
  <si>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</si>
  <si>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</si>
  <si>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</si>
  <si>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</si>
  <si>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</si>
  <si>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</si>
  <si>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</si>
  <si>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</si>
  <si>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</si>
  <si>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</si>
  <si>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</si>
  <si>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</si>
  <si>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</si>
  <si>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</si>
  <si>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</si>
  <si>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</si>
  <si>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</si>
  <si>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</si>
  <si>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</si>
  <si>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</si>
  <si>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</si>
  <si>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</si>
  <si>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</si>
  <si>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</si>
  <si>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</si>
  <si>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</si>
  <si>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</si>
  <si>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</si>
  <si>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</si>
  <si>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</si>
  <si>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</si>
  <si>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</si>
  <si>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</si>
  <si>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</si>
  <si>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</si>
  <si>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</si>
  <si>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</si>
  <si>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</si>
  <si>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</si>
  <si>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</si>
  <si>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</si>
  <si>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</si>
  <si>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</si>
  <si>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</si>
  <si>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</si>
  <si>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</si>
  <si>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</si>
  <si>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</si>
  <si>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</si>
  <si>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</si>
  <si>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</si>
  <si>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</si>
  <si>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</si>
  <si>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</si>
  <si>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</si>
  <si>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</si>
  <si>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</si>
  <si>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</si>
  <si>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</si>
  <si>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</si>
  <si>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</si>
  <si>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</si>
  <si>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</si>
  <si>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</si>
  <si>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</si>
  <si>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</si>
  <si>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</si>
  <si>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</si>
  <si>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</si>
  <si>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</si>
  <si>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</si>
  <si>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</si>
  <si>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</si>
  <si>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</si>
  <si>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</si>
  <si>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</si>
  <si>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</si>
  <si>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</si>
  <si>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</si>
  <si>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</si>
  <si>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</si>
  <si>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</si>
  <si>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</si>
  <si>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</si>
  <si>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</si>
  <si>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</si>
  <si>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</si>
  <si>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</si>
  <si>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</si>
  <si>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</si>
  <si>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</si>
  <si>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</si>
  <si>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</si>
  <si>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</si>
  <si>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</si>
  <si>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</si>
  <si>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</si>
  <si>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</si>
  <si>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</si>
  <si>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</si>
  <si>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</si>
  <si>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</si>
  <si>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</si>
  <si>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</si>
  <si>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</si>
  <si>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</si>
  <si>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</si>
  <si>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</si>
  <si>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</si>
  <si>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</si>
  <si>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</si>
  <si>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</si>
  <si>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</si>
  <si>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</si>
  <si>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</si>
  <si>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</si>
  <si>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</si>
  <si>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</si>
  <si>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</si>
  <si>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</si>
  <si>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</si>
  <si>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</si>
  <si>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</si>
  <si>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</si>
  <si>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</si>
  <si>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</si>
  <si>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</si>
  <si>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</si>
  <si>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</si>
  <si>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</si>
  <si>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</si>
  <si>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</si>
  <si>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</si>
  <si>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</si>
  <si>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</si>
  <si>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</si>
  <si>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</si>
  <si>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</si>
  <si>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</si>
  <si>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</si>
  <si>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</si>
  <si>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</si>
  <si>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</si>
  <si>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</si>
  <si>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</si>
  <si>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</si>
  <si>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</si>
  <si>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</si>
  <si>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</si>
  <si>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</si>
  <si>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</si>
  <si>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</si>
  <si>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</si>
  <si>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</si>
  <si>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</si>
  <si>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</si>
  <si>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</si>
  <si>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</si>
  <si>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</si>
  <si>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</si>
  <si>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</si>
  <si>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</si>
  <si>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</si>
  <si>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</si>
  <si>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</si>
  <si>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</si>
  <si>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</si>
  <si>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</si>
  <si>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</si>
  <si>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</si>
  <si>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</si>
  <si>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</si>
  <si>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</si>
  <si>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</si>
  <si>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</si>
  <si>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</si>
  <si>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</si>
  <si>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</si>
  <si>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</si>
  <si>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</si>
  <si>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</si>
  <si>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</si>
  <si>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</si>
  <si>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</si>
  <si>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</si>
  <si>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</si>
  <si>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</si>
  <si>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</si>
  <si>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</si>
  <si>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</si>
  <si>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</si>
  <si>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</si>
  <si>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</si>
  <si>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</si>
  <si>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</si>
  <si>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</si>
  <si>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</si>
  <si>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</si>
  <si>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</si>
  <si>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</si>
  <si>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</si>
  <si>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</si>
  <si>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</si>
  <si>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</si>
  <si>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</si>
  <si>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</si>
  <si>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</si>
  <si>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</si>
  <si>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</si>
  <si>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</si>
  <si>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</si>
  <si>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</si>
  <si>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</si>
  <si>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</si>
  <si>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</si>
  <si>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</si>
  <si>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</si>
  <si>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</si>
  <si>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</si>
  <si>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</si>
  <si>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</si>
  <si>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</si>
  <si>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</si>
  <si>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</si>
  <si>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</si>
  <si>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</si>
  <si>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</si>
  <si>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</si>
  <si>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</si>
  <si>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</si>
  <si>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</si>
  <si>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</si>
  <si>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</si>
  <si>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</si>
  <si>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</si>
  <si>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</si>
  <si>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</si>
  <si>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</si>
  <si>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</si>
  <si>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</si>
  <si>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</si>
  <si>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</si>
  <si>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</si>
  <si>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</si>
  <si>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</si>
  <si>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</si>
  <si>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</si>
  <si>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</si>
  <si>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</si>
  <si>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</si>
  <si>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</si>
  <si>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</si>
  <si>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</si>
  <si>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</si>
  <si>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</si>
  <si>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</si>
  <si>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</si>
  <si>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</si>
  <si>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</si>
  <si>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</si>
  <si>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</si>
  <si>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</si>
  <si>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</si>
  <si>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</si>
  <si>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</si>
  <si>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</si>
  <si>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</si>
  <si>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</si>
  <si>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</si>
  <si>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</si>
  <si>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</si>
  <si>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</si>
  <si>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</si>
  <si>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</si>
  <si>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</si>
  <si>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</si>
  <si>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</si>
  <si>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</si>
  <si>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</si>
  <si>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</si>
  <si>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</si>
  <si>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</si>
  <si>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</si>
  <si>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</si>
  <si>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</si>
  <si>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</si>
  <si>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</si>
  <si>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</si>
  <si>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</si>
  <si>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</si>
  <si>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</si>
  <si>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</si>
  <si>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</si>
  <si>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</si>
  <si>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</si>
  <si>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</si>
  <si>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</si>
  <si>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</si>
  <si>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</si>
  <si>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</si>
  <si>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</si>
  <si>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</si>
  <si>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</si>
  <si>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</si>
  <si>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</si>
  <si>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</si>
  <si>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</si>
  <si>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</si>
  <si>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</si>
  <si>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</si>
  <si>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</si>
  <si>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</si>
  <si>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</si>
  <si>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</si>
  <si>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</si>
  <si>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</si>
  <si>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</si>
  <si>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</si>
  <si>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</si>
  <si>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</si>
  <si>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</si>
  <si>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</si>
  <si>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</si>
  <si>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</si>
  <si>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</si>
  <si>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</si>
  <si>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</si>
  <si>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</si>
  <si>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</si>
  <si>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</si>
  <si>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</si>
  <si>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</si>
  <si>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</si>
  <si>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</si>
  <si>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</si>
  <si>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</si>
  <si>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</si>
  <si>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</si>
  <si>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</si>
  <si>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</si>
  <si>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</si>
  <si>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</si>
  <si>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</si>
  <si>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</si>
  <si>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</si>
  <si>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</si>
  <si>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</si>
  <si>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</si>
  <si>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</si>
  <si>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</si>
  <si>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</si>
  <si>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</si>
  <si>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</si>
  <si>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</si>
  <si>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</si>
  <si>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</si>
  <si>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</si>
  <si>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</si>
  <si>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</si>
  <si>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</si>
  <si>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</si>
  <si>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</si>
  <si>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</si>
  <si>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</si>
  <si>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</si>
  <si>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</si>
  <si>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</si>
  <si>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</si>
  <si>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</si>
  <si>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</si>
  <si>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</si>
  <si>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</si>
  <si>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</si>
  <si>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</si>
  <si>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</si>
  <si>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</si>
  <si>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</si>
  <si>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</si>
  <si>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</si>
  <si>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</si>
  <si>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</si>
  <si>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</si>
  <si>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</si>
  <si>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</si>
  <si>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</si>
  <si>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</si>
  <si>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</si>
  <si>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</si>
  <si>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</si>
  <si>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</si>
  <si>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</si>
  <si>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</si>
  <si>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</si>
  <si>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</si>
  <si>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</si>
  <si>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</si>
  <si>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</si>
  <si>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</si>
  <si>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</si>
  <si>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</si>
  <si>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</si>
  <si>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</si>
  <si>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</si>
  <si>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</si>
  <si>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</si>
  <si>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</si>
  <si>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</si>
  <si>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</si>
  <si>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</si>
  <si>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</si>
  <si>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</si>
  <si>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</si>
  <si>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</si>
  <si>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</si>
  <si>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</si>
  <si>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</si>
  <si>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</si>
  <si>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</si>
  <si>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</si>
  <si>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</si>
  <si>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</si>
  <si>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</si>
  <si>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</si>
  <si>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</si>
  <si>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</si>
  <si>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</si>
  <si>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</si>
  <si>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</si>
  <si>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</si>
  <si>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</si>
  <si>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</si>
  <si>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</si>
  <si>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</si>
  <si>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</si>
  <si>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</si>
  <si>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</si>
  <si>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</si>
  <si>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</si>
  <si>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</si>
  <si>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</si>
  <si>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</si>
  <si>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</si>
  <si>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</si>
  <si>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</si>
  <si>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</si>
  <si>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</si>
  <si>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</si>
  <si>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</si>
  <si>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</si>
  <si>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</si>
  <si>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</si>
  <si>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</si>
  <si>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</si>
  <si>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</si>
  <si>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</si>
  <si>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</si>
  <si>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</si>
  <si>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</si>
  <si>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</si>
  <si>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</si>
  <si>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</si>
  <si>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</si>
  <si>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</si>
  <si>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</si>
  <si>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</si>
  <si>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</si>
  <si>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</si>
  <si>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</si>
  <si>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</si>
  <si>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</si>
  <si>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</si>
  <si>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</si>
  <si>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</si>
  <si>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</si>
  <si>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</si>
  <si>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</si>
  <si>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</si>
  <si>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</si>
  <si>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</si>
  <si>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</si>
  <si>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</si>
  <si>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</si>
  <si>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</si>
  <si>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</si>
  <si>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</si>
  <si>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</si>
  <si>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</si>
  <si>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</si>
  <si>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</si>
  <si>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</si>
  <si>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</si>
  <si>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</si>
  <si>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</si>
  <si>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</si>
  <si>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</si>
  <si>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</si>
  <si>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</si>
  <si>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</si>
  <si>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</si>
  <si>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</si>
  <si>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</si>
  <si>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</si>
  <si>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</si>
  <si>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</si>
  <si>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</si>
  <si>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</si>
  <si>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</si>
  <si>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</si>
  <si>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</si>
  <si>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</si>
  <si>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</si>
  <si>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</si>
  <si>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</si>
  <si>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</si>
  <si>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</si>
  <si>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</si>
  <si>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</si>
  <si>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</si>
  <si>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</si>
  <si>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</si>
  <si>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</si>
  <si>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</si>
  <si>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</si>
  <si>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</si>
  <si>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</si>
  <si>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</si>
  <si>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</si>
  <si>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</si>
  <si>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</si>
  <si>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</si>
  <si>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</si>
  <si>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</si>
  <si>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</si>
  <si>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</si>
  <si>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</si>
  <si>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</si>
  <si>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</si>
  <si>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</si>
  <si>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</si>
  <si>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</si>
  <si>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</si>
  <si>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</si>
  <si>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</si>
  <si>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</si>
  <si>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</si>
  <si>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</si>
  <si>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</si>
  <si>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</si>
  <si>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</si>
  <si>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</si>
  <si>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</si>
  <si>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</si>
  <si>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</si>
  <si>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</si>
  <si>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</si>
  <si>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</si>
  <si>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</si>
  <si>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</si>
  <si>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</si>
  <si>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</si>
  <si>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</si>
  <si>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</si>
  <si>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</si>
  <si>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</si>
  <si>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</si>
  <si>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</si>
  <si>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</si>
  <si>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</si>
  <si>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</si>
  <si>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</si>
  <si>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</si>
  <si>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</si>
  <si>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</si>
  <si>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</si>
  <si>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</si>
  <si>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</si>
  <si>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</si>
  <si>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</si>
  <si>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</si>
  <si>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</si>
  <si>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</si>
  <si>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</si>
  <si>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</si>
  <si>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</si>
  <si>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</si>
  <si>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</si>
  <si>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</si>
  <si>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</si>
  <si>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</si>
  <si>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</si>
  <si>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</si>
  <si>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</si>
  <si>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</si>
  <si>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</si>
  <si>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</si>
  <si>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</si>
  <si>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</si>
  <si>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</si>
  <si>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</si>
  <si>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</si>
  <si>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</si>
  <si>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</si>
  <si>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</si>
  <si>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</si>
  <si>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</si>
  <si>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</si>
  <si>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</si>
  <si>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</si>
  <si>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</si>
  <si>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</si>
  <si>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</si>
  <si>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</si>
  <si>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</si>
  <si>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</si>
  <si>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</si>
  <si>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</si>
  <si>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</si>
  <si>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</si>
  <si>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</si>
  <si>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</si>
  <si>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</si>
  <si>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</si>
  <si>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</si>
  <si>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</si>
  <si>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</si>
  <si>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</si>
  <si>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</si>
  <si>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</si>
  <si>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</si>
  <si>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</si>
  <si>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</si>
  <si>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</si>
  <si>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</si>
  <si>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</si>
  <si>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</si>
  <si>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</si>
  <si>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</si>
  <si>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</si>
  <si>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</si>
  <si>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</si>
  <si>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</si>
  <si>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</si>
  <si>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</si>
  <si>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</si>
  <si>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</si>
  <si>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</si>
  <si>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</si>
  <si>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</si>
  <si>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</si>
  <si>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</si>
  <si>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</si>
  <si>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</si>
  <si>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</si>
  <si>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</si>
  <si>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</si>
  <si>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</si>
  <si>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</si>
  <si>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</si>
  <si>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</si>
  <si>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</si>
  <si>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</si>
  <si>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</si>
  <si>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</si>
  <si>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</si>
  <si>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</si>
  <si>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</si>
  <si>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</si>
  <si>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</si>
  <si>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</si>
  <si>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</si>
  <si>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</si>
  <si>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</si>
  <si>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</si>
  <si>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</si>
  <si>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</si>
  <si>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</si>
  <si>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</si>
  <si>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</si>
  <si>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</si>
  <si>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</si>
  <si>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</si>
  <si>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</si>
  <si>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</si>
  <si>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</si>
  <si>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</si>
  <si>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</si>
  <si>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</si>
  <si>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</si>
  <si>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</si>
  <si>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</si>
  <si>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</si>
  <si>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</si>
  <si>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</si>
  <si>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</si>
  <si>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</si>
  <si>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</si>
  <si>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</si>
  <si>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</si>
  <si>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</si>
  <si>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</si>
  <si>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</si>
  <si>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</si>
  <si>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</si>
  <si>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</si>
  <si>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</si>
  <si>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</si>
  <si>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</si>
  <si>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</si>
  <si>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</si>
  <si>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</si>
  <si>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</si>
  <si>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</si>
  <si>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</si>
  <si>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</si>
  <si>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</si>
  <si>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</si>
  <si>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</si>
  <si>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</si>
  <si>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</si>
  <si>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</si>
  <si>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</si>
  <si>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</si>
  <si>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</si>
  <si>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</si>
  <si>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</si>
  <si>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</si>
  <si>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</si>
  <si>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</si>
  <si>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</si>
  <si>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</si>
  <si>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</si>
  <si>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</si>
  <si>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</si>
  <si>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</si>
  <si>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</si>
  <si>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</si>
  <si>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</si>
  <si>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</si>
  <si>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</si>
  <si>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</si>
  <si>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</si>
  <si>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</si>
  <si>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</si>
  <si>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</si>
  <si>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</si>
  <si>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</si>
  <si>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</si>
  <si>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</si>
  <si>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</si>
  <si>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</si>
  <si>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</si>
  <si>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</si>
  <si>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</si>
  <si>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</si>
  <si>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</si>
  <si>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</si>
  <si>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</si>
  <si>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</si>
  <si>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</si>
  <si>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</si>
  <si>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</si>
  <si>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</si>
  <si>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</si>
  <si>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</si>
  <si>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</si>
  <si>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</si>
  <si>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</si>
  <si>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</si>
  <si>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</si>
  <si>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</si>
  <si>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</si>
  <si>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</si>
  <si>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</si>
  <si>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</si>
  <si>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</si>
  <si>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</si>
  <si>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</si>
  <si>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</si>
  <si>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</si>
  <si>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</si>
  <si>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</si>
  <si>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</si>
  <si>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</si>
  <si>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</si>
  <si>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</si>
  <si>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</si>
  <si>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</si>
  <si>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</si>
  <si>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</si>
  <si>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</si>
  <si>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</si>
  <si>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</si>
  <si>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</si>
  <si>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</si>
  <si>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</si>
  <si>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</si>
  <si>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</si>
  <si>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</si>
  <si>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</si>
  <si>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</si>
  <si>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</si>
  <si>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</si>
  <si>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</si>
  <si>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</si>
  <si>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</si>
  <si>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</si>
  <si>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</si>
  <si>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</si>
  <si>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</si>
  <si>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</si>
  <si>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</si>
  <si>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</si>
  <si>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</si>
  <si>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</si>
  <si>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</si>
  <si>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</si>
  <si>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</si>
  <si>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</si>
  <si>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</si>
  <si>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</si>
  <si>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</si>
  <si>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</si>
  <si>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</si>
  <si>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</si>
  <si>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</si>
  <si>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</si>
  <si>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</si>
  <si>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</si>
  <si>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</si>
  <si>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</si>
  <si>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</si>
  <si>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</si>
  <si>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</si>
  <si>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</si>
  <si>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</si>
  <si>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</si>
  <si>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</si>
  <si>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</si>
  <si>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</si>
  <si>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</si>
  <si>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</si>
  <si>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</si>
  <si>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</si>
  <si>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</si>
  <si>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</si>
  <si>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</si>
  <si>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</si>
  <si>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</si>
  <si>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</si>
  <si>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</si>
  <si>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</si>
  <si>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</si>
  <si>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</si>
  <si>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</si>
  <si>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</si>
  <si>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</si>
  <si>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</si>
  <si>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</si>
  <si>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</si>
  <si>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</si>
  <si>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</si>
  <si>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</si>
  <si>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</si>
  <si>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</si>
  <si>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</si>
  <si>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</si>
  <si>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</si>
  <si>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</si>
  <si>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</si>
  <si>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</si>
  <si>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</si>
  <si>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</si>
  <si>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</si>
  <si>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</si>
  <si>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</si>
  <si>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</si>
  <si>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</si>
  <si>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</si>
  <si>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</si>
  <si>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</si>
  <si>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</si>
  <si>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</si>
  <si>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</si>
  <si>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</si>
  <si>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</si>
  <si>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</si>
  <si>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</si>
  <si>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</si>
  <si>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</si>
  <si>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</si>
  <si>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</si>
  <si>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</si>
  <si>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</si>
  <si>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</si>
  <si>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</si>
  <si>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</si>
  <si>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</si>
  <si>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</si>
  <si>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</si>
  <si>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</si>
  <si>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</si>
  <si>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</si>
  <si>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</si>
  <si>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</si>
  <si>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</si>
  <si>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</si>
  <si>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</si>
  <si>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</si>
  <si>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</si>
  <si>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</si>
  <si>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</si>
  <si>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</si>
  <si>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</si>
  <si>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</si>
  <si>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</si>
  <si>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</si>
  <si>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</si>
  <si>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</si>
  <si>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</si>
  <si>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</si>
  <si>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</si>
  <si>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</si>
  <si>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</si>
  <si>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</si>
  <si>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</si>
  <si>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</si>
  <si>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</si>
  <si>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</si>
  <si>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</si>
  <si>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</si>
  <si>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</si>
  <si>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</si>
  <si>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</si>
  <si>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</si>
  <si>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</si>
  <si>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</si>
  <si>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</si>
  <si>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</si>
  <si>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</si>
  <si>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</si>
  <si>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</si>
  <si>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</si>
  <si>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</si>
  <si>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</si>
  <si>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</si>
  <si>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</si>
  <si>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</si>
  <si>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</si>
  <si>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</si>
  <si>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</si>
  <si>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</si>
  <si>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</si>
  <si>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</si>
  <si>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</si>
  <si>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</si>
  <si>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</si>
  <si>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</si>
  <si>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</si>
  <si>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</si>
  <si>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</si>
  <si>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</si>
  <si>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</si>
  <si>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</si>
  <si>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</si>
  <si>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</si>
  <si>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</si>
  <si>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</si>
  <si>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</si>
  <si>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</si>
  <si>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</si>
  <si>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</si>
  <si>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</si>
  <si>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</si>
  <si>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</si>
  <si>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</si>
  <si>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</si>
  <si>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</si>
  <si>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</si>
  <si>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</si>
  <si>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</si>
  <si>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</si>
  <si>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</si>
  <si>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</si>
  <si>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</si>
  <si>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</si>
  <si>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</si>
  <si>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</si>
  <si>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</si>
  <si>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</si>
  <si>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</si>
  <si>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</si>
  <si>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</si>
  <si>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</si>
  <si>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</si>
  <si>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</si>
  <si>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</si>
  <si>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</si>
  <si>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</si>
  <si>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</si>
  <si>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</si>
  <si>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</si>
  <si>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</si>
  <si>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</si>
  <si>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</si>
  <si>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</si>
  <si>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</si>
  <si>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</si>
  <si>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</si>
  <si>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</si>
  <si>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</si>
  <si>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</si>
  <si>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</si>
  <si>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</si>
  <si>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</si>
  <si>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</si>
  <si>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</si>
  <si>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</si>
  <si>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</si>
  <si>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</si>
  <si>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</si>
  <si>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</si>
  <si>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</si>
  <si>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</si>
  <si>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</si>
  <si>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</si>
  <si>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</si>
  <si>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</si>
  <si>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</si>
  <si>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</si>
  <si>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</si>
  <si>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</si>
  <si>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</si>
  <si>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</si>
  <si>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</si>
  <si>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</si>
  <si>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</si>
  <si>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</si>
  <si>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</si>
  <si>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</si>
  <si>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</si>
  <si>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</si>
  <si>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</si>
  <si>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</si>
  <si>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</si>
  <si>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</si>
  <si>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</si>
  <si>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</si>
  <si>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</si>
  <si>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</si>
  <si>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</si>
  <si>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</si>
  <si>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</si>
  <si>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</si>
  <si>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</si>
  <si>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</si>
  <si>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</si>
  <si>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</si>
  <si>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</si>
  <si>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</si>
  <si>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</si>
  <si>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</si>
  <si>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</si>
  <si>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</si>
  <si>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</si>
  <si>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</si>
  <si>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</si>
  <si>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</si>
  <si>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</si>
  <si>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</si>
  <si>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</si>
  <si>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</si>
  <si>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</si>
  <si>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</si>
  <si>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</si>
  <si>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</si>
  <si>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</si>
  <si>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</si>
  <si>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</si>
  <si>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</si>
  <si>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</si>
  <si>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</si>
  <si>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</si>
  <si>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</si>
  <si>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</si>
  <si>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</si>
  <si>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</si>
  <si>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</si>
  <si>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</si>
  <si>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</si>
  <si>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</si>
  <si>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</si>
  <si>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</si>
  <si>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</si>
  <si>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</si>
  <si>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</si>
  <si>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</si>
  <si>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</si>
  <si>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</si>
  <si>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</si>
  <si>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</si>
  <si>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</si>
  <si>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</si>
  <si>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</si>
  <si>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</si>
  <si>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</si>
  <si>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</si>
  <si>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</si>
  <si>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</si>
  <si>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</si>
  <si>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</si>
  <si>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</si>
  <si>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</si>
  <si>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</si>
  <si>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</si>
  <si>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</si>
  <si>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</si>
  <si>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</si>
  <si>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</si>
  <si>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</si>
  <si>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</si>
  <si>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</si>
  <si>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</si>
  <si>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</si>
  <si>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</si>
  <si>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</si>
  <si>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</si>
  <si>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</si>
  <si>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</si>
  <si>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</si>
  <si>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</si>
  <si>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</si>
  <si>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</si>
  <si>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</si>
  <si>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</si>
  <si>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</si>
  <si>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</si>
  <si>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</si>
  <si>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</si>
  <si>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</si>
  <si>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</si>
  <si>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</si>
  <si>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</si>
  <si>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</si>
  <si>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</si>
  <si>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</si>
  <si>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</si>
  <si>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</si>
  <si>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</si>
  <si>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</si>
  <si>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</si>
  <si>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</si>
  <si>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</si>
  <si>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</si>
  <si>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</si>
  <si>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</si>
  <si>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</si>
  <si>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</si>
  <si>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</si>
  <si>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</si>
  <si>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</si>
  <si>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</si>
  <si>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</si>
  <si>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</si>
  <si>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</si>
  <si>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</si>
  <si>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</si>
  <si>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</si>
  <si>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</si>
  <si>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</si>
  <si>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</si>
  <si>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</si>
  <si>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</si>
  <si>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</si>
  <si>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</si>
  <si>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</si>
  <si>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</si>
  <si>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</si>
  <si>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</si>
  <si>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</si>
  <si>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</si>
  <si>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</si>
  <si>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</si>
  <si>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</si>
  <si>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</si>
  <si>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</si>
  <si>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</si>
  <si>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</si>
  <si>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</si>
  <si>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</si>
  <si>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</si>
  <si>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</si>
  <si>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</si>
  <si>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</si>
  <si>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</si>
  <si>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</si>
  <si>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</si>
  <si>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</si>
  <si>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</si>
  <si>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</si>
  <si>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</si>
  <si>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</si>
  <si>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</si>
  <si>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</si>
  <si>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</si>
  <si>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</si>
  <si>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</si>
  <si>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</si>
  <si>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</si>
  <si>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</si>
  <si>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</si>
  <si>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</si>
  <si>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</si>
  <si>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</si>
  <si>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</si>
  <si>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</si>
  <si>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</si>
  <si>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</si>
  <si>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</si>
  <si>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</si>
  <si>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</si>
  <si>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</si>
  <si>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</si>
  <si>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</si>
  <si>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</si>
  <si>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</si>
  <si>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</si>
  <si>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</si>
  <si>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</si>
  <si>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</si>
  <si>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</si>
  <si>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</si>
  <si>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</si>
  <si>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</si>
  <si>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</si>
  <si>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</si>
  <si>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</si>
  <si>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</si>
  <si>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</si>
  <si>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</si>
  <si>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</si>
  <si>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</si>
  <si>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</si>
  <si>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</si>
  <si>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</si>
  <si>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</si>
  <si>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</si>
  <si>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</si>
  <si>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</si>
  <si>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</si>
  <si>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</si>
  <si>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</si>
  <si>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</si>
  <si>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</si>
  <si>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</si>
  <si>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</si>
  <si>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</si>
  <si>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</si>
  <si>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</si>
  <si>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</si>
  <si>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</si>
  <si>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</si>
  <si>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</si>
  <si>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</si>
  <si>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</si>
  <si>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</si>
  <si>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</si>
  <si>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</si>
  <si>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</si>
  <si>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</si>
  <si>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</si>
  <si>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</si>
  <si>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</si>
  <si>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</si>
  <si>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</si>
  <si>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</si>
  <si>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</si>
  <si>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</si>
  <si>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</si>
  <si>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</si>
  <si>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</si>
  <si>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</si>
  <si>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</si>
  <si>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</si>
  <si>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</si>
  <si>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</si>
  <si>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</si>
  <si>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</si>
  <si>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</si>
  <si>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</si>
  <si>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</si>
  <si>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</si>
  <si>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</si>
  <si>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</si>
  <si>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</si>
  <si>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</si>
  <si>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</si>
  <si>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</si>
  <si>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</si>
  <si>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</si>
  <si>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</si>
  <si>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</si>
  <si>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</si>
  <si>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</si>
  <si>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</si>
  <si>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</si>
  <si>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</si>
  <si>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</si>
  <si>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</si>
  <si>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</si>
  <si>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</si>
  <si>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</si>
  <si>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</si>
  <si>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</si>
  <si>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</si>
  <si>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</si>
  <si>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</si>
  <si>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</si>
  <si>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</si>
  <si>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</si>
  <si>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</si>
  <si>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</si>
  <si>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</si>
  <si>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</si>
  <si>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</si>
  <si>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</si>
  <si>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</si>
  <si>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</si>
  <si>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</si>
  <si>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</si>
  <si>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</si>
  <si>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</si>
  <si>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</si>
  <si>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</si>
  <si>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</si>
  <si>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</si>
  <si>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</si>
  <si>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</si>
  <si>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</si>
  <si>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</si>
  <si>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</si>
  <si>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</si>
  <si>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</si>
  <si>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</si>
  <si>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</si>
  <si>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</si>
  <si>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</si>
  <si>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</si>
  <si>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</si>
  <si>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</si>
  <si>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</si>
  <si>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</si>
  <si>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</si>
  <si>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</si>
  <si>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</si>
  <si>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</si>
  <si>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</si>
  <si>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</si>
  <si>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</si>
  <si>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</si>
  <si>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</si>
  <si>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</si>
  <si>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</si>
  <si>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</si>
  <si>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</si>
  <si>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</si>
  <si>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</si>
  <si>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</si>
  <si>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</si>
  <si>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</si>
  <si>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</si>
  <si>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</si>
  <si>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</si>
  <si>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</si>
  <si>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</si>
  <si>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</si>
  <si>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</si>
  <si>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</si>
  <si>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</si>
  <si>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</si>
  <si>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</si>
  <si>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</si>
  <si>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</si>
  <si>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</si>
  <si>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</si>
  <si>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</si>
  <si>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</si>
  <si>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</si>
  <si>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</si>
  <si>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</si>
  <si>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</si>
  <si>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</si>
  <si>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</si>
  <si>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</si>
  <si>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</si>
  <si>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</si>
  <si>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</si>
  <si>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</si>
  <si>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</si>
  <si>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</si>
  <si>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</si>
  <si>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</si>
  <si>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</si>
  <si>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</si>
  <si>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</si>
  <si>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</si>
  <si>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</si>
  <si>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</si>
  <si>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</si>
  <si>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</si>
  <si>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</si>
  <si>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</si>
  <si>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</si>
  <si>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</si>
  <si>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</si>
  <si>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</si>
  <si>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</si>
  <si>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</si>
  <si>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</si>
  <si>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</si>
  <si>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</si>
  <si>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</si>
  <si>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</si>
  <si>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</si>
  <si>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</si>
  <si>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</si>
  <si>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</si>
  <si>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</si>
  <si>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</si>
  <si>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</si>
  <si>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</si>
  <si>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</si>
  <si>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</si>
  <si>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</si>
  <si>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</si>
  <si>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</si>
  <si>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</si>
  <si>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</si>
  <si>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</si>
  <si>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</si>
  <si>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</si>
  <si>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</si>
  <si>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</si>
  <si>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</si>
  <si>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</si>
  <si>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</si>
  <si>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</si>
  <si>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</si>
  <si>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</si>
  <si>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</si>
  <si>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</si>
  <si>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</si>
  <si>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</si>
  <si>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</si>
  <si>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</si>
  <si>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</si>
  <si>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</si>
  <si>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</si>
  <si>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</si>
  <si>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</si>
  <si>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</si>
  <si>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</si>
  <si>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</si>
  <si>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</si>
  <si>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</si>
  <si>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</si>
  <si>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</si>
  <si>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</si>
  <si>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</si>
  <si>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</si>
  <si>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</si>
  <si>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</si>
  <si>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</si>
  <si>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</si>
  <si>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</si>
  <si>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</si>
  <si>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</si>
  <si>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</si>
  <si>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</si>
  <si>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</si>
  <si>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</si>
  <si>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</si>
  <si>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</si>
  <si>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</si>
  <si>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</si>
  <si>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</si>
  <si>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</si>
  <si>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</si>
  <si>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</si>
  <si>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</si>
  <si>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</si>
  <si>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</si>
  <si>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</si>
  <si>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</si>
  <si>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</si>
  <si>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</si>
  <si>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</si>
  <si>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</si>
  <si>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</si>
  <si>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</si>
  <si>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</si>
  <si>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</si>
  <si>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</si>
  <si>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</si>
  <si>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</si>
  <si>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</si>
  <si>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</si>
  <si>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</si>
  <si>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</si>
  <si>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</si>
  <si>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</si>
  <si>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</si>
  <si>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</si>
  <si>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</si>
  <si>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</si>
  <si>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</si>
  <si>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</si>
  <si>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</si>
  <si>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</si>
  <si>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</si>
  <si>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</si>
  <si>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</si>
  <si>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</si>
  <si>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</si>
  <si>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</si>
  <si>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</si>
  <si>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</si>
  <si>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</si>
  <si>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</si>
  <si>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</si>
  <si>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</si>
  <si>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</si>
  <si>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</si>
  <si>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</si>
  <si>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</si>
  <si>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</si>
  <si>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</si>
  <si>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</si>
  <si>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</si>
  <si>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</si>
  <si>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</si>
  <si>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</si>
  <si>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</si>
  <si>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</si>
  <si>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</si>
  <si>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</si>
  <si>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</si>
  <si>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</si>
  <si>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</si>
  <si>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</si>
  <si>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</si>
  <si>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</si>
  <si>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</si>
  <si>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</si>
  <si>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</si>
  <si>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</si>
  <si>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</si>
  <si>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</si>
  <si>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</si>
  <si>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</si>
  <si>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</si>
  <si>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</si>
  <si>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</si>
  <si>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</si>
  <si>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</si>
  <si>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</si>
  <si>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</si>
  <si>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</si>
  <si>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</si>
  <si>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</si>
  <si>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</si>
  <si>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</si>
  <si>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</si>
  <si>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</si>
  <si>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</si>
  <si>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</si>
  <si>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</si>
  <si>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</si>
  <si>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</si>
  <si>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</si>
  <si>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</si>
  <si>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</si>
  <si>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</si>
  <si>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</si>
  <si>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</si>
  <si>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</si>
  <si>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</si>
  <si>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</si>
  <si>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</si>
  <si>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</si>
  <si>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</si>
  <si>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</si>
  <si>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</si>
  <si>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</si>
  <si>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</si>
  <si>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</si>
  <si>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</si>
  <si>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</si>
  <si>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</si>
  <si>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</si>
  <si>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</si>
  <si>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</si>
  <si>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</si>
  <si>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</si>
  <si>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</si>
  <si>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</si>
  <si>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</si>
  <si>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</si>
  <si>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</si>
  <si>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</si>
  <si>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</si>
  <si>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</si>
  <si>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</si>
  <si>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</si>
  <si>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</si>
  <si>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</si>
  <si>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</si>
  <si>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</si>
  <si>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</si>
  <si>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</si>
  <si>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</si>
  <si>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</si>
  <si>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</si>
  <si>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</si>
  <si>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</si>
  <si>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</si>
  <si>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</si>
  <si>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</si>
  <si>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</si>
  <si>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</si>
  <si>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</si>
  <si>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</si>
  <si>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</si>
  <si>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</si>
  <si>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</si>
  <si>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</si>
  <si>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</si>
  <si>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</si>
  <si>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</si>
  <si>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</si>
  <si>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</si>
  <si>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</si>
  <si>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</si>
  <si>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</si>
  <si>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</si>
  <si>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</si>
  <si>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</si>
  <si>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</si>
  <si>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</si>
  <si>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</si>
  <si>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</si>
  <si>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</si>
  <si>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</si>
  <si>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</si>
  <si>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</si>
  <si>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</si>
  <si>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</si>
  <si>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</si>
  <si>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</si>
  <si>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</si>
  <si>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</si>
  <si>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</si>
  <si>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</si>
  <si>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</si>
  <si>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</si>
  <si>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</si>
  <si>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</si>
  <si>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</si>
  <si>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</si>
  <si>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</si>
  <si>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</si>
  <si>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</si>
  <si>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</si>
  <si>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</si>
  <si>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</si>
  <si>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</si>
  <si>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</si>
  <si>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</si>
  <si>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</si>
  <si>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</si>
  <si>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</si>
  <si>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</si>
  <si>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</si>
  <si>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</si>
  <si>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</si>
  <si>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</si>
  <si>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</si>
  <si>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</si>
  <si>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</si>
  <si>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</si>
  <si>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</si>
  <si>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</si>
  <si>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</si>
  <si>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</si>
  <si>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</si>
  <si>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</si>
  <si>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</si>
  <si>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</si>
  <si>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</si>
  <si>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</si>
  <si>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</si>
  <si>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</si>
  <si>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</si>
  <si>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</si>
  <si>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</si>
  <si>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</si>
  <si>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</si>
  <si>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</si>
  <si>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</si>
  <si>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</si>
  <si>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</si>
  <si>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</si>
  <si>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</si>
  <si>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</si>
  <si>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</si>
  <si>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</si>
  <si>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</si>
  <si>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</si>
  <si>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</si>
  <si>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</si>
  <si>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</si>
  <si>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</si>
  <si>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</si>
  <si>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</si>
  <si>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</si>
  <si>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</si>
  <si>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</si>
  <si>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</si>
  <si>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</si>
  <si>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</si>
  <si>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</si>
  <si>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</si>
  <si>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</si>
  <si>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</si>
  <si>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</si>
  <si>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</si>
  <si>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</si>
  <si>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</si>
  <si>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</si>
  <si>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</si>
  <si>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</si>
  <si>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</si>
  <si>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</si>
  <si>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</si>
  <si>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</si>
  <si>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</si>
  <si>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</si>
  <si>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</si>
  <si>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</si>
  <si>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</si>
  <si>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</si>
  <si>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</si>
  <si>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</si>
  <si>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</si>
  <si>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</si>
  <si>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</si>
  <si>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</si>
  <si>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</si>
  <si>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</si>
  <si>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</si>
  <si>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</si>
  <si>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</si>
  <si>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</si>
  <si>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</si>
  <si>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</si>
  <si>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</si>
  <si>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</si>
  <si>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</si>
  <si>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</si>
  <si>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</si>
  <si>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</si>
  <si>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</si>
  <si>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</si>
  <si>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</si>
  <si>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</si>
  <si>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</si>
  <si>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</si>
  <si>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</si>
  <si>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</si>
  <si>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</si>
  <si>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</si>
  <si>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</si>
  <si>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</si>
  <si>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</si>
  <si>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</si>
  <si>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</si>
  <si>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</si>
  <si>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</si>
  <si>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</si>
  <si>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</si>
  <si>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</si>
  <si>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</si>
  <si>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</si>
  <si>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</si>
  <si>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</si>
  <si>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</si>
  <si>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</si>
  <si>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</si>
  <si>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</si>
  <si>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</si>
  <si>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</si>
  <si>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</si>
  <si>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</si>
  <si>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</si>
  <si>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</si>
  <si>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</si>
  <si>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</si>
  <si>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</si>
  <si>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</si>
  <si>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</si>
  <si>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</si>
  <si>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</si>
  <si>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</si>
  <si>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</si>
  <si>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</si>
  <si>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</si>
  <si>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</si>
  <si>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</si>
  <si>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</si>
  <si>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</si>
  <si>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</si>
  <si>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</si>
  <si>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</si>
  <si>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</si>
  <si>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</si>
  <si>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</si>
  <si>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</si>
  <si>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</si>
  <si>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</si>
  <si>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</si>
  <si>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</si>
  <si>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</si>
  <si>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</si>
  <si>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</si>
  <si>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</si>
  <si>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</si>
  <si>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</si>
  <si>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</si>
  <si>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</si>
  <si>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</si>
  <si>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</si>
  <si>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</si>
  <si>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</si>
  <si>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</si>
  <si>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</si>
  <si>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</si>
  <si>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</si>
  <si>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</si>
  <si>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</si>
  <si>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</si>
  <si>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</si>
  <si>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</si>
  <si>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</si>
  <si>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</si>
  <si>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</si>
  <si>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</si>
  <si>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</si>
  <si>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</si>
  <si>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</si>
  <si>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</si>
  <si>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</si>
  <si>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</si>
  <si>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</si>
  <si>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</si>
  <si>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</si>
  <si>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</si>
  <si>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</si>
  <si>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</si>
  <si>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</si>
  <si>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</si>
  <si>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</si>
  <si>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</si>
  <si>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</si>
  <si>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</si>
  <si>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</si>
  <si>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</si>
  <si>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</si>
  <si>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</si>
  <si>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</si>
  <si>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</si>
  <si>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</si>
  <si>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</si>
  <si>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</si>
  <si>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</si>
  <si>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</si>
  <si>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</si>
  <si>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</si>
  <si>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</si>
  <si>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</si>
  <si>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</si>
  <si>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</si>
  <si>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</si>
  <si>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</si>
  <si>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</si>
  <si>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</si>
  <si>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</si>
  <si>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</si>
  <si>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</si>
  <si>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</si>
  <si>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</si>
  <si>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</si>
  <si>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</si>
  <si>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</si>
  <si>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</si>
  <si>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</si>
  <si>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</si>
  <si>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</si>
  <si>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</si>
  <si>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</si>
  <si>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</si>
  <si>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</si>
  <si>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</si>
  <si>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</si>
  <si>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</si>
  <si>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</si>
  <si>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</si>
  <si>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</si>
  <si>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</si>
  <si>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</si>
  <si>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</si>
  <si>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</si>
  <si>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</si>
  <si>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</si>
  <si>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</si>
  <si>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</si>
  <si>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</si>
  <si>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</si>
  <si>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</si>
  <si>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</si>
  <si>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</si>
  <si>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</si>
  <si>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</si>
  <si>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</si>
  <si>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</si>
  <si>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</si>
  <si>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</si>
  <si>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</si>
  <si>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</si>
  <si>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</si>
  <si>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</si>
  <si>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</si>
  <si>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</si>
  <si>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</si>
  <si>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</si>
  <si>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</si>
  <si>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</si>
  <si>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</si>
  <si>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</si>
  <si>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</si>
  <si>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</si>
  <si>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</si>
  <si>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</si>
  <si>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</si>
  <si>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</si>
  <si>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</si>
  <si>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</si>
  <si>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</si>
  <si>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</si>
  <si>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</si>
  <si>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</si>
  <si>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</si>
  <si>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</si>
  <si>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</si>
  <si>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</si>
  <si>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</si>
  <si>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</si>
  <si>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</si>
  <si>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</si>
  <si>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</si>
  <si>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</si>
  <si>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</si>
  <si>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</si>
  <si>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</si>
  <si>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</si>
  <si>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</si>
  <si>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</si>
  <si>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</si>
  <si>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</si>
  <si>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</si>
  <si>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</si>
  <si>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</si>
  <si>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</si>
  <si>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</si>
  <si>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</si>
  <si>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</si>
  <si>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</si>
  <si>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</si>
  <si>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</si>
  <si>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</si>
  <si>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</si>
  <si>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</si>
  <si>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</si>
  <si>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</si>
  <si>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</si>
  <si>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</si>
  <si>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</si>
  <si>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</si>
  <si>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</si>
  <si>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</si>
  <si>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</si>
  <si>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</si>
  <si>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</si>
  <si>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</si>
  <si>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</si>
  <si>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</si>
  <si>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</si>
  <si>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</si>
  <si>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</si>
  <si>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</si>
  <si>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</si>
  <si>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</si>
  <si>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</si>
  <si>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</si>
  <si>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</si>
  <si>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</si>
  <si>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</si>
  <si>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</si>
  <si>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</si>
  <si>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</si>
  <si>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</si>
  <si>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</si>
  <si>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</si>
  <si>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</si>
  <si>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</si>
  <si>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</si>
  <si>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</si>
  <si>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</si>
  <si>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</si>
  <si>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</si>
  <si>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</si>
  <si>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</si>
  <si>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</si>
  <si>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</si>
  <si>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</si>
  <si>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</si>
  <si>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</si>
  <si>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</si>
  <si>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</si>
  <si>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</si>
  <si>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</si>
  <si>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</si>
  <si>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</si>
  <si>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</si>
  <si>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</si>
  <si>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</si>
  <si>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</si>
  <si>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</si>
  <si>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</si>
  <si>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</si>
  <si>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</si>
  <si>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</si>
  <si>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</si>
  <si>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</si>
  <si>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</si>
  <si>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</si>
  <si>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</si>
  <si>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</si>
  <si>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</si>
  <si>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</si>
  <si>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</si>
  <si>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</si>
  <si>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</si>
  <si>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</si>
  <si>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</si>
  <si>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</si>
  <si>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</si>
  <si>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</si>
  <si>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</si>
  <si>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</si>
  <si>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</si>
  <si>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</si>
  <si>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</si>
  <si>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</si>
  <si>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</si>
  <si>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</si>
  <si>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</si>
  <si>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</si>
  <si>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</si>
  <si>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</si>
  <si>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</si>
  <si>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</si>
  <si>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</si>
  <si>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</si>
  <si>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</si>
  <si>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</si>
  <si>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</si>
  <si>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</si>
  <si>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</si>
  <si>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</si>
  <si>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</si>
  <si>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</si>
  <si>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</si>
  <si>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</si>
  <si>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</si>
  <si>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</si>
  <si>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</si>
  <si>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</si>
  <si>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</si>
  <si>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</si>
  <si>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</si>
  <si>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</si>
  <si>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</si>
  <si>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</si>
  <si>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</si>
  <si>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</si>
  <si>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</si>
  <si>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</si>
  <si>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</si>
  <si>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</si>
  <si>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</si>
  <si>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</si>
  <si>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</si>
  <si>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</si>
  <si>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</si>
  <si>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</si>
  <si>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</si>
  <si>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</si>
  <si>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</si>
  <si>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</si>
  <si>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</si>
  <si>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</si>
  <si>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</si>
  <si>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</si>
  <si>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</si>
  <si>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</si>
  <si>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</si>
  <si>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</si>
  <si>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</si>
  <si>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</si>
  <si>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</si>
  <si>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</si>
  <si>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</si>
  <si>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</si>
  <si>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</si>
  <si>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</si>
  <si>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</si>
  <si>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</si>
  <si>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</si>
  <si>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</si>
  <si>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</si>
  <si>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</si>
  <si>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</si>
  <si>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</si>
  <si>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</si>
  <si>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</si>
  <si>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</si>
  <si>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</si>
  <si>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</si>
  <si>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</si>
  <si>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</si>
  <si>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</si>
  <si>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</si>
  <si>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</si>
  <si>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</si>
  <si>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</si>
  <si>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</si>
  <si>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</si>
  <si>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</si>
  <si>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</si>
  <si>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</si>
  <si>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</si>
  <si>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</si>
  <si>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</si>
  <si>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</si>
  <si>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</si>
  <si>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</si>
  <si>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</si>
  <si>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</si>
  <si>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</si>
  <si>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</si>
  <si>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</si>
  <si>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</si>
  <si>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</si>
  <si>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</si>
  <si>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</si>
  <si>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</si>
  <si>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</si>
  <si>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</si>
  <si>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</si>
  <si>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</si>
  <si>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</si>
  <si>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</si>
  <si>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</si>
  <si>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</si>
  <si>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</si>
  <si>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</si>
  <si>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</si>
  <si>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</si>
  <si>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</si>
  <si>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</si>
  <si>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</si>
  <si>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</si>
  <si>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</si>
  <si>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</si>
  <si>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</si>
  <si>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</si>
  <si>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</si>
  <si>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</si>
  <si>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</si>
  <si>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</si>
  <si>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</si>
  <si>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</si>
  <si>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</si>
  <si>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</si>
  <si>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</si>
  <si>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</si>
  <si>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</si>
  <si>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</si>
  <si>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</si>
  <si>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</si>
  <si>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</si>
  <si>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</si>
  <si>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</si>
  <si>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</si>
  <si>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</si>
  <si>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</si>
  <si>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</si>
  <si>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</si>
  <si>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</si>
  <si>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</si>
  <si>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</si>
  <si>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</si>
  <si>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</si>
  <si>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</si>
  <si>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</si>
  <si>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</si>
  <si>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</si>
  <si>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</si>
  <si>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</si>
  <si>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</si>
  <si>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</si>
  <si>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</si>
  <si>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</si>
  <si>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</si>
  <si>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</si>
  <si>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</si>
  <si>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</si>
  <si>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</si>
  <si>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</si>
  <si>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</si>
  <si>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</si>
  <si>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</si>
  <si>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</si>
  <si>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</si>
  <si>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</si>
  <si>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</si>
  <si>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</si>
  <si>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</si>
  <si>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</si>
  <si>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</si>
  <si>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</si>
  <si>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</si>
  <si>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</si>
  <si>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</si>
  <si>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</si>
  <si>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</si>
  <si>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</si>
  <si>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</si>
  <si>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</si>
  <si>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</si>
  <si>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</si>
  <si>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</si>
  <si>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</si>
  <si>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</si>
  <si>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</si>
  <si>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</si>
  <si>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</si>
  <si>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</si>
  <si>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</si>
  <si>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</si>
  <si>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</si>
  <si>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</si>
  <si>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</si>
  <si>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</si>
  <si>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</si>
  <si>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</si>
  <si>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</si>
  <si>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</si>
  <si>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</si>
  <si>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</si>
  <si>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</si>
  <si>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</si>
  <si>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</si>
  <si>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</si>
  <si>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</si>
  <si>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</si>
  <si>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</si>
  <si>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</si>
  <si>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</si>
  <si>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</si>
  <si>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</si>
  <si>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</si>
  <si>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</si>
  <si>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</si>
  <si>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</si>
  <si>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</si>
  <si>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</si>
  <si>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</si>
  <si>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</si>
  <si>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</si>
  <si>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</si>
  <si>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</si>
  <si>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</si>
  <si>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</si>
  <si>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</si>
  <si>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</si>
  <si>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</si>
  <si>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</si>
  <si>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</si>
  <si>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</si>
  <si>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</si>
  <si>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</si>
  <si>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</si>
  <si>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</si>
  <si>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</si>
  <si>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</si>
  <si>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</si>
  <si>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</si>
  <si>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</si>
  <si>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</si>
  <si>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</si>
  <si>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</si>
  <si>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</si>
  <si>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</si>
  <si>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</si>
  <si>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</si>
  <si>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</si>
  <si>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</si>
  <si>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</si>
  <si>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</si>
  <si>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</si>
  <si>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</si>
  <si>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</si>
  <si>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</si>
  <si>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</si>
  <si>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</si>
  <si>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</si>
  <si>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</si>
  <si>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</si>
  <si>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</si>
  <si>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</si>
  <si>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</si>
  <si>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</si>
  <si>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</si>
  <si>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</si>
  <si>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</si>
  <si>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</si>
  <si>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</si>
  <si>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</si>
  <si>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</si>
  <si>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</si>
  <si>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</si>
  <si>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</si>
  <si>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</si>
  <si>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</si>
  <si>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</si>
  <si>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</si>
  <si>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</si>
  <si>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</si>
  <si>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</si>
  <si>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</si>
  <si>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</si>
  <si>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</si>
  <si>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</si>
  <si>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</si>
  <si>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</si>
  <si>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</si>
  <si>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</si>
  <si>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</si>
  <si>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</si>
  <si>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</si>
  <si>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</si>
  <si>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</si>
  <si>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</si>
  <si>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</si>
  <si>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</si>
  <si>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</si>
  <si>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</si>
  <si>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</si>
  <si>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</si>
  <si>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</si>
  <si>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</si>
  <si>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</si>
  <si>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</si>
  <si>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</si>
  <si>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</si>
  <si>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</si>
  <si>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</si>
  <si>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</si>
  <si>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</si>
  <si>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</si>
  <si>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</si>
  <si>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</si>
  <si>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</si>
  <si>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</si>
  <si>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</si>
  <si>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</si>
  <si>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</si>
  <si>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</si>
  <si>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</si>
  <si>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</si>
  <si>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</si>
  <si>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</si>
  <si>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</si>
  <si>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</si>
  <si>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</si>
  <si>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</si>
  <si>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</si>
  <si>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</si>
  <si>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</si>
  <si>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</si>
  <si>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</si>
  <si>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</si>
  <si>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</si>
  <si>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</si>
  <si>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</si>
  <si>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</si>
  <si>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</si>
  <si>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</si>
  <si>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</si>
  <si>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</si>
  <si>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</si>
  <si>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</si>
  <si>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</si>
  <si>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</si>
  <si>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</si>
  <si>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</si>
  <si>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</si>
  <si>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</si>
  <si>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</si>
  <si>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</si>
  <si>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</si>
  <si>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</si>
  <si>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</si>
  <si>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</si>
  <si>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</si>
  <si>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</si>
  <si>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</si>
  <si>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</si>
  <si>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</si>
  <si>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</si>
  <si>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</si>
  <si>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</si>
  <si>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</si>
  <si>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</si>
  <si>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</si>
  <si>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</si>
  <si>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</si>
  <si>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</si>
  <si>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</si>
  <si>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</si>
  <si>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</si>
  <si>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</si>
  <si>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</si>
  <si>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</si>
  <si>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</si>
  <si>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</si>
  <si>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</si>
  <si>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</si>
  <si>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</si>
  <si>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</si>
  <si>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</si>
  <si>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</si>
  <si>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</si>
  <si>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</si>
  <si>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</si>
  <si>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</si>
  <si>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</si>
  <si>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</si>
  <si>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</si>
  <si>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</si>
  <si>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</si>
  <si>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</si>
  <si>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</si>
  <si>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</si>
  <si>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</si>
  <si>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</si>
  <si>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</si>
  <si>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</si>
  <si>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</si>
  <si>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</si>
  <si>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</si>
  <si>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</si>
  <si>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</si>
  <si>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</si>
  <si>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</si>
  <si>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</si>
  <si>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</si>
  <si>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</si>
  <si>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</si>
  <si>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</si>
  <si>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</si>
  <si>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</si>
  <si>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</si>
  <si>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</si>
  <si>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</si>
  <si>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</si>
  <si>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</si>
  <si>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</si>
  <si>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</si>
  <si>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</si>
  <si>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</si>
  <si>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</si>
  <si>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</si>
  <si>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</si>
  <si>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</si>
  <si>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</si>
  <si>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</si>
  <si>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</si>
  <si>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</si>
  <si>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</si>
  <si>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</si>
  <si>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</si>
  <si>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</si>
  <si>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</si>
  <si>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</si>
  <si>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</si>
  <si>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</si>
  <si>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</si>
  <si>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</si>
  <si>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</si>
  <si>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</si>
  <si>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</si>
  <si>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</si>
  <si>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</si>
  <si>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</si>
  <si>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</si>
  <si>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</si>
  <si>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</si>
  <si>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</si>
  <si>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</si>
  <si>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</si>
  <si>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</si>
  <si>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</si>
  <si>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</si>
  <si>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</si>
  <si>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</si>
  <si>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</si>
  <si>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</si>
  <si>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</si>
  <si>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</si>
  <si>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</si>
  <si>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</si>
  <si>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</si>
  <si>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</si>
  <si>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</si>
  <si>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</si>
  <si>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</si>
  <si>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</si>
  <si>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</si>
  <si>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</si>
  <si>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</si>
  <si>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</si>
  <si>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</si>
  <si>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</si>
  <si>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</si>
  <si>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</si>
  <si>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</si>
  <si>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</si>
  <si>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</si>
  <si>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</si>
  <si>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</si>
  <si>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</si>
  <si>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</si>
  <si>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</si>
  <si>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</si>
  <si>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</si>
  <si>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</si>
  <si>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</si>
  <si>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</si>
  <si>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</si>
  <si>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</si>
  <si>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</si>
  <si>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</si>
  <si>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</si>
  <si>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</si>
  <si>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</si>
  <si>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</si>
  <si>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</si>
  <si>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</si>
  <si>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</si>
  <si>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</si>
  <si>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</si>
  <si>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</si>
  <si>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</si>
  <si>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</si>
  <si>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</si>
  <si>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</si>
  <si>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</si>
  <si>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</si>
  <si>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</si>
  <si>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</si>
  <si>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</si>
  <si>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</si>
  <si>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</si>
  <si>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</si>
  <si>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</si>
  <si>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</si>
  <si>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</si>
  <si>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</si>
  <si>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</si>
  <si>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</si>
  <si>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</si>
  <si>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</si>
  <si>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</si>
  <si>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</si>
  <si>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</si>
  <si>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</si>
  <si>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</si>
  <si>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</si>
  <si>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</si>
  <si>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</si>
  <si>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</si>
  <si>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</si>
  <si>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</si>
  <si>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</si>
  <si>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</si>
  <si>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</si>
  <si>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</si>
  <si>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</si>
  <si>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</si>
  <si>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</si>
  <si>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</si>
  <si>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</si>
  <si>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</si>
  <si>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</si>
  <si>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</si>
  <si>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</si>
  <si>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</si>
  <si>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</si>
  <si>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</si>
  <si>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</si>
  <si>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</si>
  <si>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</si>
  <si>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</si>
  <si>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</si>
  <si>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</si>
  <si>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</si>
  <si>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</si>
  <si>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</si>
  <si>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</si>
  <si>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</si>
  <si>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</si>
  <si>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</si>
  <si>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</si>
  <si>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</si>
  <si>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</si>
  <si>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</si>
  <si>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</si>
  <si>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</si>
  <si>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</si>
  <si>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</si>
  <si>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</si>
  <si>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</si>
  <si>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</si>
  <si>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</si>
  <si>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</si>
  <si>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</si>
  <si>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</si>
  <si>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</si>
  <si>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</si>
  <si>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</si>
  <si>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</si>
  <si>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</si>
  <si>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</si>
  <si>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</si>
  <si>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</si>
  <si>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</si>
  <si>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</si>
  <si>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</si>
  <si>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</si>
  <si>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</si>
  <si>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</si>
  <si>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</si>
  <si>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</si>
  <si>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</si>
  <si>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</si>
  <si>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</si>
  <si>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</si>
  <si>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</si>
  <si>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</si>
  <si>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</si>
  <si>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</si>
  <si>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</si>
  <si>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</si>
  <si>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</si>
  <si>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</si>
  <si>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</si>
  <si>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</si>
  <si>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</si>
  <si>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</si>
  <si>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</si>
  <si>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</si>
  <si>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</si>
  <si>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</si>
  <si>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</si>
  <si>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</si>
  <si>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</si>
  <si>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</si>
  <si>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</si>
  <si>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</si>
  <si>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</si>
  <si>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</si>
  <si>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</si>
  <si>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</si>
  <si>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</si>
  <si>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</si>
  <si>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</si>
  <si>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</si>
  <si>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</si>
  <si>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</si>
  <si>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</si>
  <si>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</si>
  <si>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</si>
  <si>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</si>
  <si>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</si>
  <si>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</si>
  <si>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</si>
  <si>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</si>
  <si>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</si>
  <si>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</si>
  <si>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</si>
  <si>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</si>
  <si>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</si>
  <si>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</si>
  <si>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</si>
  <si>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</si>
  <si>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</si>
  <si>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</si>
  <si>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</si>
  <si>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</si>
  <si>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</si>
  <si>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</si>
  <si>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</si>
  <si>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</si>
  <si>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</si>
  <si>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</si>
  <si>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</si>
  <si>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</si>
  <si>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</si>
  <si>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</si>
  <si>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</si>
  <si>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</si>
  <si>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</si>
  <si>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</si>
  <si>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</si>
  <si>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</si>
  <si>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</si>
  <si>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</si>
  <si>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</si>
  <si>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</si>
  <si>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</si>
  <si>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</si>
  <si>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</si>
  <si>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</si>
  <si>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</si>
  <si>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</si>
  <si>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</si>
  <si>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</si>
  <si>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</si>
  <si>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</si>
  <si>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</si>
  <si>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</si>
  <si>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</si>
  <si>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</si>
  <si>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</si>
  <si>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</si>
  <si>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</si>
  <si>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</si>
  <si>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</si>
  <si>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</si>
  <si>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</si>
  <si>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</si>
  <si>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</si>
  <si>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</si>
  <si>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</si>
  <si>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</si>
  <si>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</si>
  <si>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</si>
  <si>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</si>
  <si>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</si>
  <si>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</si>
  <si>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</si>
  <si>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</si>
  <si>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</si>
  <si>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</si>
  <si>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</si>
  <si>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</si>
  <si>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</si>
  <si>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</si>
  <si>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</si>
  <si>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</si>
  <si>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</si>
  <si>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</si>
  <si>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</si>
  <si>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</si>
  <si>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</si>
  <si>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</si>
  <si>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</si>
  <si>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</si>
  <si>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</si>
  <si>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</si>
  <si>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</si>
  <si>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</si>
  <si>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</si>
  <si>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</si>
  <si>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</si>
  <si>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</si>
  <si>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</si>
  <si>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</si>
  <si>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</si>
  <si>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</si>
  <si>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</si>
  <si>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</si>
  <si>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</si>
  <si>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</si>
  <si>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</si>
  <si>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</si>
  <si>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</si>
  <si>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</si>
  <si>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</si>
  <si>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</si>
  <si>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</si>
  <si>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</si>
  <si>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</si>
  <si>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</si>
  <si>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</si>
  <si>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</si>
  <si>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</si>
  <si>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</si>
  <si>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</si>
  <si>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</si>
  <si>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</si>
  <si>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</si>
  <si>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</si>
  <si>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</si>
  <si>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</si>
  <si>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</si>
  <si>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</si>
  <si>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</si>
  <si>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</si>
  <si>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</si>
  <si>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</si>
  <si>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</si>
  <si>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</si>
  <si>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</si>
  <si>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</si>
  <si>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</si>
  <si>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</si>
  <si>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</si>
  <si>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</si>
  <si>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</si>
  <si>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</si>
  <si>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</si>
  <si>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</si>
  <si>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</si>
  <si>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</si>
  <si>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</si>
  <si>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</si>
  <si>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</si>
  <si>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</si>
  <si>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</si>
  <si>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</si>
  <si>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</si>
  <si>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</si>
  <si>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</si>
  <si>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</si>
  <si>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</si>
  <si>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</si>
  <si>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</si>
  <si>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</si>
  <si>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</si>
  <si>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</si>
  <si>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</si>
  <si>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</si>
  <si>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</si>
  <si>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</si>
  <si>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</si>
  <si>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</si>
  <si>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</si>
  <si>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</si>
  <si>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</si>
  <si>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</si>
  <si>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</si>
  <si>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</si>
  <si>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</si>
  <si>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</si>
  <si>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</si>
  <si>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</si>
  <si>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</si>
  <si>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</si>
  <si>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</si>
  <si>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</si>
  <si>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</si>
  <si>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</si>
  <si>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</si>
  <si>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</si>
  <si>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</si>
  <si>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</si>
  <si>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</si>
  <si>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</si>
  <si>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</si>
  <si>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</si>
  <si>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</si>
  <si>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</si>
  <si>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</si>
  <si>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</si>
  <si>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</si>
  <si>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</si>
  <si>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</si>
  <si>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</si>
  <si>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</si>
  <si>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</si>
  <si>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</si>
  <si>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</si>
  <si>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</si>
  <si>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</si>
  <si>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</si>
  <si>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</si>
  <si>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</si>
  <si>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</si>
  <si>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</si>
  <si>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</si>
  <si>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</si>
  <si>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</si>
  <si>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</si>
  <si>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</si>
  <si>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</si>
  <si>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</si>
  <si>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</si>
  <si>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</si>
  <si>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</si>
  <si>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</si>
  <si>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</si>
  <si>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</si>
  <si>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</si>
  <si>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</si>
  <si>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</si>
  <si>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</si>
  <si>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</si>
  <si>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</si>
  <si>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</si>
  <si>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</si>
  <si>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</si>
  <si>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</si>
  <si>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</si>
  <si>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</si>
  <si>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</si>
  <si>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</si>
  <si>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</si>
  <si>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</si>
  <si>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</si>
  <si>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</si>
  <si>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</si>
  <si>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</si>
  <si>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</si>
  <si>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</si>
  <si>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</si>
  <si>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</si>
  <si>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</si>
  <si>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</si>
  <si>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</si>
  <si>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</si>
  <si>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</si>
  <si>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</si>
  <si>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</si>
  <si>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</si>
  <si>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</si>
  <si>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</si>
  <si>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</si>
  <si>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</si>
  <si>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</si>
  <si>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</si>
  <si>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</si>
  <si>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</si>
  <si>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</si>
  <si>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</si>
  <si>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</si>
  <si>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</si>
  <si>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</si>
  <si>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</si>
  <si>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</si>
  <si>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</si>
  <si>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</si>
  <si>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</si>
  <si>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</si>
  <si>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</si>
  <si>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</si>
  <si>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</si>
  <si>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</si>
  <si>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</si>
  <si>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</si>
  <si>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</si>
  <si>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</si>
  <si>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</si>
  <si>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</si>
  <si>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</si>
  <si>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</si>
  <si>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</si>
  <si>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</si>
  <si>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</si>
  <si>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</si>
  <si>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</si>
  <si>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</si>
  <si>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</si>
  <si>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</si>
  <si>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</si>
  <si>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</si>
  <si>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</si>
  <si>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</si>
  <si>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</si>
  <si>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</si>
  <si>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</si>
  <si>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</si>
  <si>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</si>
  <si>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</si>
  <si>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</si>
  <si>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</si>
  <si>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</si>
  <si>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</si>
  <si>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</si>
  <si>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</si>
  <si>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</si>
  <si>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</si>
  <si>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</si>
  <si>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</si>
  <si>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</si>
  <si>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</si>
  <si>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</si>
  <si>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</si>
  <si>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</si>
  <si>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</si>
  <si>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</si>
  <si>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</si>
  <si>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</si>
  <si>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</si>
  <si>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</si>
  <si>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</si>
  <si>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</si>
  <si>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</si>
  <si>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</si>
  <si>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</si>
  <si>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</si>
  <si>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</si>
  <si>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</si>
  <si>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</si>
  <si>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</si>
  <si>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</si>
  <si>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</si>
  <si>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</si>
  <si>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</si>
  <si>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</si>
  <si>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</si>
  <si>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</si>
  <si>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</si>
  <si>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</si>
  <si>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</si>
  <si>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</si>
  <si>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</si>
  <si>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</si>
  <si>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</si>
  <si>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</si>
  <si>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</si>
  <si>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</si>
  <si>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</si>
  <si>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</si>
  <si>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</si>
  <si>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</si>
  <si>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</si>
  <si>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</si>
  <si>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</si>
  <si>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</si>
  <si>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</si>
  <si>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</si>
  <si>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</si>
  <si>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</si>
  <si>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</si>
  <si>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</si>
  <si>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</si>
  <si>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</si>
  <si>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</si>
  <si>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</si>
  <si>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</si>
  <si>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</si>
  <si>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</si>
  <si>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</si>
  <si>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</si>
  <si>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</si>
  <si>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</si>
  <si>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</si>
  <si>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</si>
  <si>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</si>
  <si>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</si>
  <si>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</si>
  <si>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</si>
  <si>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</si>
  <si>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</si>
  <si>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</si>
  <si>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</si>
  <si>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</si>
  <si>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</si>
  <si>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</si>
  <si>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</si>
  <si>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</si>
  <si>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</si>
  <si>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</si>
  <si>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</si>
  <si>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</si>
  <si>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</si>
  <si>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</si>
  <si>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</si>
  <si>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</si>
  <si>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</si>
  <si>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</si>
  <si>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</si>
  <si>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</si>
  <si>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</si>
  <si>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</si>
  <si>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</si>
  <si>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</si>
  <si>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</si>
  <si>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</si>
  <si>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</si>
  <si>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</si>
  <si>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</si>
  <si>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</si>
  <si>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</si>
  <si>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</si>
  <si>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</si>
  <si>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</si>
  <si>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</si>
  <si>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</si>
  <si>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</si>
  <si>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</si>
  <si>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</si>
  <si>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</si>
  <si>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</si>
  <si>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</si>
  <si>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</si>
  <si>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</si>
  <si>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</si>
  <si>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</si>
  <si>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</si>
  <si>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</si>
  <si>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</si>
  <si>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</si>
  <si>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</si>
  <si>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</si>
  <si>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</si>
  <si>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</si>
  <si>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</si>
  <si>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</si>
  <si>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</si>
  <si>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</si>
  <si>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</si>
  <si>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</si>
  <si>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</si>
  <si>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</si>
  <si>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</si>
  <si>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</si>
  <si>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</si>
  <si>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</si>
  <si>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</si>
  <si>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</si>
  <si>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</si>
  <si>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</si>
  <si>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</si>
  <si>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</si>
  <si>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</si>
  <si>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</si>
  <si>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</si>
  <si>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</si>
  <si>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</si>
  <si>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</si>
  <si>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</si>
  <si>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</si>
  <si>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</si>
  <si>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</si>
  <si>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</si>
  <si>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</si>
  <si>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</si>
  <si>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</si>
  <si>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</si>
  <si>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</si>
  <si>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</si>
  <si>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</si>
  <si>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</si>
  <si>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</si>
  <si>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</si>
  <si>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</si>
  <si>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</si>
  <si>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</si>
  <si>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</si>
  <si>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</si>
  <si>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</si>
  <si>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</si>
  <si>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</si>
  <si>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</si>
  <si>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</si>
  <si>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</si>
  <si>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</si>
  <si>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</si>
  <si>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</si>
  <si>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</si>
  <si>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</si>
  <si>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</si>
  <si>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</si>
  <si>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</si>
  <si>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</si>
  <si>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</si>
  <si>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</si>
  <si>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</si>
  <si>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</si>
  <si>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</si>
  <si>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</si>
  <si>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</si>
  <si>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</si>
  <si>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</si>
  <si>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</si>
  <si>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</si>
  <si>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</si>
  <si>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</si>
  <si>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</si>
  <si>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</si>
  <si>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</si>
  <si>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</si>
  <si>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</si>
  <si>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</si>
  <si>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</si>
  <si>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</si>
  <si>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</si>
  <si>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</si>
  <si>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</si>
  <si>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</si>
  <si>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</si>
  <si>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</si>
  <si>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</si>
  <si>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</si>
  <si>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</si>
  <si>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</si>
  <si>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</si>
  <si>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</si>
  <si>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</si>
  <si>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</si>
  <si>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</si>
  <si>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</si>
  <si>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</si>
  <si>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</si>
  <si>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</si>
  <si>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</si>
  <si>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</si>
  <si>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</si>
  <si>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</si>
  <si>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</si>
  <si>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</si>
  <si>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</si>
  <si>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</si>
  <si>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</si>
  <si>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</si>
  <si>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</si>
  <si>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</si>
  <si>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</si>
  <si>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</si>
  <si>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</si>
  <si>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</si>
  <si>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</si>
  <si>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</si>
  <si>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</si>
  <si>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</si>
  <si>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</si>
  <si>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</si>
  <si>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</si>
  <si>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</si>
  <si>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</si>
  <si>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</si>
  <si>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</si>
  <si>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</si>
  <si>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</si>
  <si>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</si>
  <si>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</si>
  <si>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</si>
  <si>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</si>
  <si>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</si>
  <si>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</si>
  <si>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</si>
  <si>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</si>
  <si>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</si>
  <si>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</si>
  <si>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</si>
  <si>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</si>
  <si>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</si>
  <si>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</si>
  <si>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</si>
  <si>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</si>
  <si>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</si>
  <si>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</si>
  <si>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</si>
  <si>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</si>
  <si>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</si>
  <si>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</si>
  <si>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</si>
  <si>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</si>
  <si>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</si>
  <si>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</si>
  <si>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</si>
  <si>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</si>
  <si>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</si>
  <si>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</si>
  <si>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</si>
  <si>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</si>
  <si>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</si>
  <si>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</si>
  <si>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</si>
  <si>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</si>
  <si>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</si>
  <si>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</si>
  <si>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</si>
  <si>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</si>
  <si>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</si>
  <si>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</si>
  <si>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</si>
  <si>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</si>
  <si>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</si>
  <si>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</si>
  <si>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</si>
  <si>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</si>
  <si>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</si>
  <si>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</si>
  <si>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</si>
  <si>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</si>
  <si>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</si>
  <si>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</si>
  <si>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</si>
  <si>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</si>
  <si>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</si>
  <si>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</si>
  <si>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</si>
  <si>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</si>
  <si>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</si>
  <si>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</si>
  <si>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</si>
  <si>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</si>
  <si>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</si>
  <si>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</si>
  <si>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</si>
  <si>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</si>
  <si>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</si>
  <si>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</si>
  <si>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</si>
  <si>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</si>
  <si>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</si>
  <si>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</si>
  <si>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</si>
  <si>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</si>
  <si>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</si>
  <si>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</si>
  <si>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</si>
  <si>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</si>
  <si>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</si>
  <si>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</si>
  <si>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</si>
  <si>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</si>
  <si>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</si>
  <si>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</si>
  <si>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</si>
  <si>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</si>
  <si>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</si>
  <si>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</si>
  <si>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</si>
  <si>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</si>
  <si>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</si>
  <si>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</si>
  <si>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</si>
  <si>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</si>
  <si>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</si>
  <si>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</si>
  <si>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</si>
  <si>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</si>
  <si>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</si>
  <si>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</si>
  <si>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</si>
  <si>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</si>
  <si>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</si>
  <si>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</si>
  <si>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</si>
  <si>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</si>
  <si>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</si>
  <si>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</si>
  <si>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</si>
  <si>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</si>
  <si>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</si>
  <si>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</si>
  <si>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</si>
  <si>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</si>
  <si>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</si>
  <si>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</si>
  <si>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</si>
  <si>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</si>
  <si>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</si>
  <si>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</si>
  <si>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</si>
  <si>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</si>
  <si>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</si>
  <si>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</si>
  <si>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</si>
  <si>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</si>
  <si>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</si>
  <si>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</si>
  <si>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</si>
  <si>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</si>
  <si>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</si>
  <si>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</si>
  <si>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</si>
  <si>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</si>
  <si>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</si>
  <si>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</si>
  <si>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</si>
  <si>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</si>
  <si>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</si>
  <si>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</si>
  <si>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</si>
  <si>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</si>
  <si>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</si>
  <si>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</si>
  <si>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</si>
  <si>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</si>
  <si>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</si>
  <si>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</si>
  <si>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</si>
  <si>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</si>
  <si>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</si>
  <si>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</si>
  <si>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</si>
  <si>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</si>
  <si>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</si>
  <si>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</si>
  <si>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</si>
  <si>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</si>
  <si>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</si>
  <si>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</si>
  <si>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</si>
  <si>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</si>
  <si>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</si>
  <si>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</si>
  <si>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</si>
  <si>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</si>
  <si>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</si>
  <si>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</si>
  <si>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</si>
  <si>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</si>
  <si>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</si>
  <si>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</si>
  <si>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</si>
  <si>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</si>
  <si>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</si>
  <si>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</si>
  <si>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</si>
  <si>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</si>
  <si>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</si>
  <si>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</si>
  <si>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</si>
  <si>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</si>
  <si>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</si>
  <si>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</si>
  <si>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</si>
  <si>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</si>
  <si>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</si>
  <si>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</si>
  <si>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</si>
  <si>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</si>
  <si>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</si>
  <si>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</si>
  <si>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</si>
  <si>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</si>
  <si>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</si>
  <si>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</si>
  <si>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</si>
  <si>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</si>
  <si>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</si>
  <si>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</si>
  <si>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</si>
  <si>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</si>
  <si>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</si>
  <si>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</si>
  <si>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</si>
  <si>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</si>
  <si>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</si>
  <si>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</si>
  <si>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</si>
  <si>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</si>
  <si>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</si>
  <si>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</si>
  <si>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</si>
  <si>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</si>
  <si>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</si>
  <si>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</si>
  <si>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</si>
  <si>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</si>
  <si>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</si>
  <si>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</si>
  <si>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</si>
  <si>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</si>
  <si>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</si>
  <si>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</si>
  <si>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</si>
  <si>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</si>
  <si>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</si>
  <si>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</si>
  <si>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</si>
  <si>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</si>
  <si>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</si>
  <si>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</si>
  <si>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</si>
  <si>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</si>
  <si>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</si>
  <si>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</si>
  <si>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</si>
  <si>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</si>
  <si>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</si>
  <si>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</si>
  <si>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</si>
  <si>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</si>
  <si>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</si>
  <si>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</si>
  <si>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</si>
  <si>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</si>
  <si>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</si>
  <si>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</si>
  <si>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</si>
  <si>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</si>
  <si>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</si>
  <si>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</si>
  <si>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</si>
  <si>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</si>
  <si>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</si>
  <si>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</si>
  <si>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</si>
  <si>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</si>
  <si>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</si>
  <si>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</si>
  <si>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</si>
  <si>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</si>
  <si>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</si>
  <si>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</si>
  <si>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</si>
  <si>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</si>
  <si>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</si>
  <si>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</si>
  <si>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</si>
  <si>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</si>
  <si>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</si>
  <si>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</si>
  <si>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</si>
  <si>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</si>
  <si>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</si>
  <si>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</si>
  <si>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</si>
  <si>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</si>
  <si>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</si>
  <si>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</si>
  <si>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</si>
  <si>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</si>
  <si>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</si>
  <si>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</si>
  <si>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</si>
  <si>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</si>
  <si>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</si>
  <si>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</si>
  <si>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</si>
  <si>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</si>
  <si>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</si>
  <si>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</si>
  <si>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</si>
  <si>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</si>
  <si>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</si>
  <si>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</si>
  <si>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</si>
  <si>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</si>
  <si>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</si>
  <si>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</si>
  <si>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</si>
  <si>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</si>
  <si>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</si>
  <si>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</si>
  <si>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</si>
  <si>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</si>
  <si>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</si>
  <si>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</si>
  <si>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</si>
  <si>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</si>
  <si>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</si>
  <si>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</si>
  <si>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</si>
  <si>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</si>
  <si>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</si>
  <si>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</si>
  <si>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</si>
  <si>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</si>
  <si>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</si>
  <si>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</si>
  <si>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</si>
  <si>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</si>
  <si>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</si>
  <si>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</si>
  <si>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</si>
  <si>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</si>
  <si>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</si>
  <si>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</si>
  <si>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</si>
  <si>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</si>
  <si>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</si>
  <si>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</si>
  <si>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</si>
  <si>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</si>
  <si>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</si>
  <si>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</si>
  <si>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</si>
  <si>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</si>
  <si>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</si>
  <si>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</si>
  <si>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</si>
  <si>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</si>
  <si>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</si>
  <si>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</si>
  <si>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</si>
  <si>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</si>
  <si>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</si>
  <si>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</si>
  <si>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</si>
  <si>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</si>
  <si>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</si>
  <si>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</si>
  <si>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</si>
  <si>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</si>
  <si>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</si>
  <si>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</si>
  <si>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</si>
  <si>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</si>
  <si>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</si>
  <si>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</si>
  <si>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</si>
  <si>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</si>
  <si>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</si>
  <si>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</si>
  <si>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</si>
  <si>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</si>
  <si>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</si>
  <si>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</si>
  <si>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</si>
  <si>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</si>
  <si>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</si>
  <si>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</si>
  <si>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</si>
  <si>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</si>
  <si>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</si>
  <si>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</si>
  <si>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</si>
  <si>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</si>
  <si>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</si>
  <si>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</si>
  <si>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</si>
  <si>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</si>
  <si>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</si>
  <si>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</si>
  <si>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</si>
  <si>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</si>
  <si>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</si>
  <si>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</si>
  <si>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</si>
  <si>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</si>
  <si>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</si>
  <si>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</si>
  <si>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</si>
  <si>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</si>
  <si>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</si>
  <si>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</si>
  <si>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</si>
  <si>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</si>
  <si>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</si>
  <si>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</si>
  <si>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</si>
  <si>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</si>
  <si>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</si>
  <si>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</si>
  <si>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</si>
  <si>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</si>
  <si>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</si>
  <si>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</si>
  <si>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</si>
  <si>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</si>
  <si>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</si>
  <si>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</si>
  <si>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</si>
  <si>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</si>
  <si>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</si>
  <si>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</si>
  <si>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</si>
  <si>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</si>
  <si>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</si>
  <si>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</si>
  <si>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</si>
  <si>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</si>
  <si>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</si>
  <si>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</si>
  <si>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</si>
  <si>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</si>
  <si>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</si>
  <si>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</si>
  <si>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</si>
  <si>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</si>
  <si>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</si>
  <si>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</si>
  <si>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</si>
  <si>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</si>
  <si>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</si>
  <si>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</si>
  <si>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</si>
  <si>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</si>
  <si>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</si>
  <si>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</si>
  <si>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</si>
  <si>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</si>
  <si>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</si>
  <si>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</si>
  <si>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</si>
  <si>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</si>
  <si>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</si>
  <si>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</si>
  <si>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</si>
  <si>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</si>
  <si>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</si>
  <si>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</si>
  <si>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</si>
  <si>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</si>
  <si>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</si>
  <si>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</si>
  <si>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</si>
  <si>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</si>
  <si>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</si>
  <si>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</si>
  <si>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</si>
  <si>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</si>
  <si>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</si>
  <si>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</si>
  <si>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</si>
  <si>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</si>
  <si>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</si>
  <si>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</si>
  <si>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</si>
  <si>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</si>
  <si>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</si>
  <si>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</si>
  <si>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</si>
  <si>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</si>
  <si>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</si>
  <si>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</si>
  <si>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</si>
  <si>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</si>
  <si>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</si>
  <si>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</si>
  <si>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</si>
  <si>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</si>
  <si>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</si>
  <si>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</si>
  <si>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</si>
  <si>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</si>
  <si>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</si>
  <si>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</si>
  <si>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</si>
  <si>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</si>
  <si>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</si>
  <si>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</si>
  <si>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</si>
  <si>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</si>
  <si>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</si>
  <si>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</si>
  <si>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</si>
  <si>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</si>
  <si>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</si>
  <si>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</si>
  <si>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</si>
  <si>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</si>
  <si>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</si>
  <si>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</si>
  <si>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</si>
  <si>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</si>
  <si>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</si>
  <si>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</si>
  <si>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</si>
  <si>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</si>
  <si>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</si>
  <si>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</si>
  <si>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</si>
  <si>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</si>
  <si>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</si>
  <si>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</si>
  <si>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</si>
  <si>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</si>
  <si>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</si>
  <si>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</si>
  <si>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</si>
  <si>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</si>
  <si>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</si>
  <si>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</si>
  <si>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</si>
  <si>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</si>
  <si>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</si>
  <si>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</si>
  <si>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</si>
  <si>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</si>
  <si>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</si>
  <si>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</si>
  <si>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</si>
  <si>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</si>
  <si>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</si>
  <si>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</si>
  <si>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</si>
  <si>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</si>
  <si>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</si>
  <si>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</si>
  <si>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</si>
  <si>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</si>
  <si>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</si>
  <si>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</si>
  <si>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</si>
  <si>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</si>
  <si>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</si>
  <si>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</si>
  <si>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</si>
  <si>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</si>
  <si>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</si>
  <si>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</si>
  <si>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</si>
  <si>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</si>
  <si>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</si>
  <si>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</si>
  <si>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</si>
  <si>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</si>
  <si>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</si>
  <si>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</si>
  <si>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</si>
  <si>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</si>
  <si>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</si>
  <si>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</si>
  <si>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</si>
  <si>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</si>
  <si>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</si>
  <si>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</si>
  <si>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</si>
  <si>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</si>
  <si>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</si>
  <si>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</si>
  <si>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</si>
  <si>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</si>
  <si>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</si>
  <si>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</si>
  <si>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</si>
  <si>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</si>
  <si>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</si>
  <si>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</si>
  <si>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</si>
  <si>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</si>
  <si>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</si>
  <si>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</si>
  <si>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</si>
  <si>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</si>
  <si>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</si>
  <si>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</si>
  <si>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</si>
  <si>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</si>
  <si>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</si>
  <si>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</si>
  <si>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</si>
  <si>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</si>
  <si>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</si>
  <si>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</si>
  <si>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</si>
  <si>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</si>
  <si>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</si>
  <si>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</si>
  <si>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</si>
  <si>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</si>
  <si>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</si>
  <si>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</si>
  <si>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</si>
  <si>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</si>
  <si>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</si>
  <si>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</si>
  <si>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</si>
  <si>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</si>
  <si>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</si>
  <si>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</si>
  <si>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</si>
  <si>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</si>
  <si>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</si>
  <si>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</si>
  <si>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</si>
  <si>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</si>
  <si>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</si>
  <si>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</si>
  <si>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</si>
  <si>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</si>
  <si>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</si>
  <si>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</si>
  <si>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</si>
  <si>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</si>
  <si>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</si>
  <si>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</si>
  <si>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</si>
  <si>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</si>
  <si>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</si>
  <si>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</si>
  <si>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</si>
  <si>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</si>
  <si>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</si>
  <si>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</si>
  <si>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</si>
  <si>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</si>
  <si>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</si>
  <si>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</si>
  <si>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</si>
  <si>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</si>
  <si>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</si>
  <si>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</si>
  <si>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</si>
  <si>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</si>
  <si>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</si>
  <si>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</si>
  <si>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</si>
  <si>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</si>
  <si>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</si>
  <si>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</si>
  <si>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</si>
  <si>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</si>
  <si>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</si>
  <si>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</si>
  <si>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</si>
  <si>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</si>
  <si>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</si>
  <si>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</si>
  <si>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</si>
  <si>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</si>
  <si>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</si>
  <si>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</si>
  <si>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</si>
  <si>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</si>
  <si>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</si>
  <si>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</si>
  <si>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</si>
  <si>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</si>
  <si>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</si>
  <si>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</si>
  <si>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</si>
  <si>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</si>
  <si>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</si>
  <si>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</si>
  <si>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</si>
  <si>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</si>
  <si>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</si>
  <si>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</si>
  <si>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</si>
  <si>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</si>
  <si>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</si>
  <si>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</si>
  <si>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</si>
  <si>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</si>
  <si>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</si>
  <si>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</si>
  <si>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</si>
  <si>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</si>
  <si>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</si>
  <si>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</si>
  <si>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</si>
  <si>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</si>
  <si>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</si>
  <si>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</si>
  <si>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</si>
  <si>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</si>
  <si>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</si>
  <si>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</si>
  <si>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</si>
  <si>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</si>
  <si>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</si>
  <si>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</si>
  <si>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</si>
  <si>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</si>
  <si>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</si>
  <si>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</si>
  <si>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</si>
  <si>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</si>
  <si>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</si>
  <si>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</si>
  <si>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</si>
  <si>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</si>
  <si>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</si>
  <si>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</si>
  <si>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</si>
  <si>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</si>
  <si>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</si>
  <si>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</si>
  <si>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</si>
  <si>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</si>
  <si>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</si>
  <si>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</si>
  <si>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</si>
  <si>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</si>
  <si>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</si>
  <si>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</si>
  <si>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</si>
  <si>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</si>
  <si>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</si>
  <si>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</si>
  <si>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</si>
  <si>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</si>
  <si>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</si>
  <si>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</si>
  <si>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</si>
  <si>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</si>
  <si>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</si>
  <si>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</si>
  <si>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</si>
  <si>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</si>
  <si>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</si>
  <si>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</si>
  <si>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</si>
  <si>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</si>
  <si>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</si>
  <si>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</si>
  <si>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</si>
  <si>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</si>
  <si>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</si>
  <si>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</si>
  <si>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</si>
  <si>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</si>
  <si>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</si>
  <si>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</si>
  <si>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</si>
  <si>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</si>
  <si>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</si>
  <si>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</si>
  <si>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</si>
  <si>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</si>
  <si>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</si>
  <si>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</si>
  <si>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</si>
  <si>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</si>
  <si>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</si>
  <si>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</si>
  <si>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</si>
  <si>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</si>
  <si>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</si>
  <si>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</si>
  <si>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</si>
  <si>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</si>
  <si>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</si>
  <si>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</si>
  <si>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</si>
  <si>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</si>
  <si>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</si>
  <si>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</si>
  <si>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</si>
  <si>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</si>
  <si>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</si>
  <si>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</si>
  <si>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</si>
  <si>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</si>
  <si>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</si>
  <si>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</si>
  <si>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</si>
  <si>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</si>
  <si>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</si>
  <si>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</si>
  <si>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</si>
  <si>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</si>
  <si>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</si>
  <si>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</si>
  <si>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</si>
  <si>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</si>
  <si>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</si>
  <si>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</si>
  <si>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</si>
  <si>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</si>
  <si>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</si>
  <si>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</si>
  <si>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</si>
  <si>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</si>
  <si>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</si>
  <si>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</si>
  <si>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</si>
  <si>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</si>
  <si>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</si>
  <si>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</si>
  <si>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</si>
  <si>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</si>
  <si>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</si>
  <si>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</si>
  <si>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</si>
  <si>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</si>
  <si>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</si>
  <si>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</si>
  <si>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</si>
  <si>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</si>
  <si>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</si>
  <si>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</si>
  <si>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</si>
  <si>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</si>
  <si>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</si>
  <si>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</si>
  <si>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</si>
  <si>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</si>
  <si>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</si>
  <si>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</si>
  <si>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</si>
  <si>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</si>
  <si>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</si>
  <si>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</si>
  <si>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</si>
  <si>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</si>
  <si>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</si>
  <si>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</si>
  <si>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</si>
  <si>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</si>
  <si>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</si>
  <si>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</si>
  <si>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</si>
  <si>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</si>
  <si>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</si>
  <si>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</si>
  <si>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</si>
  <si>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</si>
  <si>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</si>
  <si>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</si>
  <si>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</si>
  <si>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</si>
  <si>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</si>
  <si>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</si>
  <si>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</si>
  <si>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</si>
  <si>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</si>
  <si>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</si>
  <si>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</si>
  <si>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</si>
  <si>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</si>
  <si>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</si>
  <si>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</si>
  <si>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</si>
  <si>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</si>
  <si>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</si>
  <si>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</si>
  <si>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</si>
  <si>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</si>
  <si>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</si>
  <si>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</si>
  <si>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</si>
  <si>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</si>
  <si>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</si>
  <si>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</si>
  <si>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</si>
  <si>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</si>
  <si>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</si>
  <si>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</si>
  <si>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</si>
  <si>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</si>
  <si>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</si>
  <si>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</si>
  <si>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</si>
  <si>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</si>
  <si>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</si>
  <si>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</si>
  <si>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</si>
  <si>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</si>
  <si>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</si>
  <si>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</si>
  <si>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</si>
  <si>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</si>
  <si>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</si>
  <si>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</si>
  <si>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</si>
  <si>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</si>
  <si>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</si>
  <si>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</si>
  <si>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</si>
  <si>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</si>
  <si>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</si>
  <si>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</si>
  <si>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</si>
  <si>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</si>
  <si>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</si>
  <si>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</si>
  <si>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</si>
  <si>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</si>
  <si>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</si>
  <si>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</si>
  <si>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</si>
  <si>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</si>
  <si>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</si>
  <si>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</si>
  <si>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</si>
  <si>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</si>
  <si>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</si>
  <si>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</si>
  <si>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</si>
  <si>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</si>
  <si>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</si>
  <si>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</si>
  <si>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</si>
  <si>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</si>
  <si>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</si>
  <si>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</si>
  <si>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</si>
  <si>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</si>
  <si>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</si>
  <si>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</si>
  <si>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</si>
  <si>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</si>
  <si>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</si>
  <si>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</si>
  <si>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</si>
  <si>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</si>
  <si>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</si>
  <si>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</si>
  <si>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</si>
  <si>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</si>
  <si>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</si>
  <si>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</si>
  <si>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</si>
  <si>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</si>
  <si>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</si>
  <si>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</si>
  <si>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</si>
  <si>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</si>
  <si>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</si>
  <si>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</si>
  <si>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</si>
  <si>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</si>
  <si>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</si>
  <si>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</si>
  <si>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</si>
  <si>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</si>
  <si>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</si>
  <si>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</si>
  <si>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</si>
  <si>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</si>
  <si>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</si>
  <si>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</si>
  <si>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</si>
  <si>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</si>
  <si>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</si>
  <si>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</si>
  <si>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</si>
  <si>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</si>
  <si>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</si>
  <si>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</si>
  <si>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</si>
  <si>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</si>
  <si>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</si>
  <si>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</si>
  <si>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</si>
  <si>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</si>
  <si>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</si>
  <si>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</si>
  <si>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</si>
  <si>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</si>
  <si>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</si>
  <si>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</si>
  <si>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</si>
  <si>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</si>
  <si>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</si>
  <si>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</si>
  <si>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</si>
  <si>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</si>
  <si>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</si>
  <si>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</si>
  <si>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</si>
  <si>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</si>
  <si>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</si>
  <si>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</si>
  <si>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</si>
  <si>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</si>
  <si>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</si>
  <si>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</si>
  <si>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</si>
  <si>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</si>
  <si>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</si>
  <si>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</si>
  <si>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</si>
  <si>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</si>
  <si>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</si>
  <si>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</si>
  <si>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</si>
  <si>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</si>
  <si>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</si>
  <si>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</si>
  <si>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</si>
  <si>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</si>
  <si>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</si>
  <si>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</si>
  <si>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</si>
  <si>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</si>
  <si>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</si>
  <si>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</si>
  <si>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</si>
  <si>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</si>
  <si>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</si>
  <si>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</si>
  <si>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</si>
  <si>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</si>
  <si>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</si>
  <si>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</si>
  <si>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</si>
  <si>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</si>
  <si>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</si>
  <si>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</si>
  <si>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</si>
  <si>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</si>
  <si>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</si>
  <si>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</si>
  <si>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</si>
  <si>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</si>
  <si>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</si>
  <si>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</si>
  <si>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</si>
  <si>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</si>
  <si>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</si>
  <si>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</si>
  <si>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</si>
  <si>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</si>
  <si>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</si>
  <si>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</si>
  <si>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</si>
  <si>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</si>
  <si>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</si>
  <si>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</si>
  <si>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</si>
  <si>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</si>
  <si>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</si>
  <si>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</si>
  <si>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</si>
  <si>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</si>
  <si>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</si>
  <si>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</si>
  <si>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</si>
  <si>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</si>
  <si>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</si>
  <si>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</si>
  <si>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</si>
  <si>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</si>
  <si>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</si>
  <si>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</si>
  <si>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</si>
  <si>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</si>
  <si>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</si>
  <si>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</si>
  <si>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</si>
  <si>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</si>
  <si>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</si>
  <si>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</si>
  <si>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</si>
  <si>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</si>
  <si>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</si>
  <si>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</si>
  <si>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</si>
  <si>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</si>
  <si>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</si>
  <si>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</si>
  <si>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</si>
  <si>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</si>
  <si>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</si>
  <si>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</si>
  <si>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</si>
  <si>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</si>
  <si>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</si>
  <si>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</si>
  <si>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</si>
  <si>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</si>
  <si>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</si>
  <si>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</si>
  <si>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</si>
  <si>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</si>
  <si>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</si>
  <si>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</si>
  <si>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</si>
  <si>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</si>
  <si>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</si>
  <si>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</si>
  <si>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</si>
  <si>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</si>
  <si>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</si>
  <si>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</si>
  <si>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</si>
  <si>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</si>
  <si>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</si>
  <si>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</si>
  <si>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</si>
  <si>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</si>
  <si>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</si>
  <si>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</si>
  <si>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</si>
  <si>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</si>
  <si>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</si>
  <si>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</si>
  <si>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</si>
  <si>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</si>
  <si>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</si>
  <si>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</si>
  <si>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</si>
  <si>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</si>
  <si>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</si>
  <si>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</si>
  <si>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</si>
  <si>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</si>
  <si>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</si>
  <si>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</si>
  <si>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</si>
  <si>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</si>
  <si>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</si>
  <si>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</si>
  <si>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</si>
  <si>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</si>
  <si>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</si>
  <si>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</si>
  <si>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</si>
  <si>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</si>
  <si>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</si>
  <si>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</si>
  <si>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</si>
  <si>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</si>
  <si>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</si>
  <si>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</si>
  <si>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</si>
  <si>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</si>
  <si>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</si>
  <si>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</si>
  <si>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</si>
  <si>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</si>
  <si>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</si>
  <si>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</si>
  <si>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</si>
  <si>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</si>
  <si>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</si>
  <si>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</si>
  <si>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</si>
  <si>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</si>
  <si>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</si>
  <si>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</si>
  <si>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</si>
  <si>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</si>
  <si>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</si>
  <si>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</si>
  <si>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</si>
  <si>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</si>
  <si>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</si>
  <si>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</si>
  <si>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</si>
  <si>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</si>
  <si>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</si>
  <si>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</si>
  <si>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</si>
  <si>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</si>
  <si>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</si>
  <si>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</si>
  <si>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</si>
  <si>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</si>
  <si>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</si>
  <si>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</si>
  <si>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</si>
  <si>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</si>
  <si>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</si>
  <si>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</si>
  <si>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</si>
  <si>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</si>
  <si>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</si>
  <si>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</si>
  <si>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</si>
  <si>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</si>
  <si>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</si>
  <si>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</si>
  <si>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</si>
  <si>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</si>
  <si>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</si>
  <si>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</si>
  <si>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</si>
  <si>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</si>
  <si>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</si>
  <si>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</si>
  <si>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</si>
  <si>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</si>
  <si>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</si>
  <si>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</si>
  <si>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</si>
  <si>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</si>
  <si>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</si>
  <si>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</si>
  <si>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</si>
  <si>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</si>
  <si>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</si>
  <si>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</si>
  <si>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</si>
  <si>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</si>
  <si>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</si>
  <si>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</si>
  <si>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</si>
  <si>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</si>
  <si>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</si>
  <si>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</si>
  <si>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</si>
  <si>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</si>
  <si>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</si>
  <si>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</si>
  <si>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</si>
  <si>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</si>
  <si>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</si>
  <si>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</si>
  <si>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</si>
  <si>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</si>
  <si>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</si>
  <si>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</si>
  <si>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</si>
  <si>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</si>
  <si>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</si>
  <si>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</si>
  <si>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</si>
  <si>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</si>
  <si>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</si>
  <si>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</si>
  <si>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</si>
  <si>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</si>
  <si>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</si>
  <si>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</si>
  <si>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</si>
  <si>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</si>
  <si>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</si>
  <si>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</si>
  <si>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</si>
  <si>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</si>
  <si>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</si>
  <si>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</si>
  <si>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</si>
  <si>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</si>
  <si>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</si>
  <si>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</si>
  <si>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</si>
  <si>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</si>
  <si>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</si>
  <si>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</si>
  <si>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</si>
  <si>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</si>
  <si>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</si>
  <si>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</si>
  <si>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</si>
  <si>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</si>
  <si>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</si>
  <si>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</si>
  <si>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</si>
  <si>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</si>
  <si>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</si>
  <si>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</si>
  <si>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</si>
  <si>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</si>
  <si>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</si>
  <si>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</si>
  <si>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</si>
  <si>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</si>
  <si>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</si>
  <si>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</si>
  <si>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</si>
  <si>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</si>
  <si>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</si>
  <si>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</si>
  <si>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</si>
  <si>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</si>
  <si>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</si>
  <si>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</si>
  <si>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</si>
  <si>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</si>
  <si>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</si>
  <si>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</si>
  <si>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</si>
  <si>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</si>
  <si>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</si>
  <si>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</si>
  <si>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</si>
  <si>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</si>
  <si>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</si>
  <si>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</si>
  <si>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</si>
  <si>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</si>
  <si>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</si>
  <si>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</si>
  <si>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</si>
  <si>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</si>
  <si>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</si>
  <si>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</si>
  <si>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</si>
  <si>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</si>
  <si>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</si>
  <si>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</si>
  <si>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</si>
  <si>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</si>
  <si>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</si>
  <si>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</si>
  <si>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</si>
  <si>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</si>
  <si>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</si>
  <si>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</si>
  <si>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</si>
  <si>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</si>
  <si>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</si>
  <si>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</si>
  <si>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</si>
  <si>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</si>
  <si>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</si>
  <si>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</si>
  <si>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</si>
  <si>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</si>
  <si>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</si>
  <si>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</si>
  <si>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</si>
  <si>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</si>
  <si>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</si>
  <si>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</si>
  <si>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</si>
  <si>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</si>
  <si>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</si>
  <si>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</si>
  <si>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</si>
  <si>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</si>
  <si>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</si>
  <si>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</si>
  <si>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</si>
  <si>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</si>
  <si>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</si>
  <si>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</si>
  <si>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</si>
  <si>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</si>
  <si>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</si>
  <si>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</si>
  <si>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</si>
  <si>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</si>
  <si>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</si>
  <si>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</si>
  <si>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</si>
  <si>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</si>
  <si>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</si>
  <si>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</si>
  <si>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</si>
  <si>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</si>
  <si>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</si>
  <si>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</si>
  <si>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</si>
  <si>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</si>
  <si>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</si>
  <si>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</si>
  <si>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</si>
  <si>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</si>
  <si>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</si>
  <si>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</si>
  <si>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</si>
  <si>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</si>
  <si>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</si>
  <si>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</si>
  <si>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</si>
  <si>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</si>
  <si>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</si>
  <si>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</si>
  <si>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</si>
  <si>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</si>
  <si>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</si>
  <si>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</si>
  <si>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</si>
  <si>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</si>
  <si>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</si>
  <si>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</si>
  <si>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</si>
  <si>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</si>
  <si>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</si>
  <si>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</si>
  <si>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</si>
  <si>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</si>
  <si>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</si>
  <si>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</si>
  <si>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</si>
  <si>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</si>
  <si>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</si>
  <si>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</si>
  <si>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</si>
  <si>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</si>
  <si>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</si>
  <si>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</si>
  <si>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</si>
  <si>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</si>
  <si>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</si>
  <si>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</si>
  <si>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</si>
  <si>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</si>
  <si>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</si>
  <si>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</si>
  <si>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</si>
  <si>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</si>
  <si>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</si>
  <si>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</si>
  <si>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</si>
  <si>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</si>
  <si>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</si>
  <si>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</si>
  <si>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</si>
  <si>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</si>
  <si>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</si>
  <si>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</si>
  <si>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</si>
  <si>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</si>
  <si>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</si>
  <si>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</si>
  <si>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</si>
  <si>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</si>
  <si>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</si>
  <si>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</si>
  <si>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</si>
  <si>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</si>
  <si>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</si>
  <si>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</si>
  <si>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</si>
  <si>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</si>
  <si>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</si>
  <si>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</si>
  <si>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</si>
  <si>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</si>
  <si>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</si>
  <si>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</si>
  <si>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</si>
  <si>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</si>
  <si>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</si>
  <si>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</si>
  <si>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</si>
  <si>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</si>
  <si>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</si>
  <si>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</si>
  <si>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</si>
  <si>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</si>
  <si>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</si>
  <si>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</si>
  <si>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</si>
  <si>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</si>
  <si>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</si>
  <si>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</si>
  <si>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</si>
  <si>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</si>
  <si>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</si>
  <si>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</si>
  <si>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</si>
  <si>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</si>
  <si>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</si>
  <si>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</si>
  <si>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</si>
  <si>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</si>
  <si>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</si>
  <si>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</si>
  <si>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</si>
  <si>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</si>
  <si>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</si>
  <si>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</si>
  <si>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</si>
  <si>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</si>
  <si>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</si>
  <si>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</si>
  <si>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</si>
  <si>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</si>
  <si>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</si>
  <si>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</si>
  <si>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</si>
  <si>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</si>
  <si>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</si>
  <si>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</si>
  <si>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</si>
  <si>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</si>
  <si>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</si>
  <si>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</si>
  <si>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</si>
  <si>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</si>
  <si>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</si>
  <si>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</si>
  <si>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</si>
  <si>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</si>
  <si>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</si>
  <si>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</si>
  <si>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</si>
  <si>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</si>
  <si>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</si>
  <si>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</si>
  <si>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</si>
  <si>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</si>
  <si>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</si>
  <si>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</si>
  <si>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</si>
  <si>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</si>
  <si>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</si>
  <si>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</si>
  <si>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</si>
  <si>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</si>
  <si>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</si>
  <si>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</si>
  <si>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</si>
  <si>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</si>
  <si>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</si>
  <si>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</si>
  <si>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</si>
  <si>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</si>
  <si>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</si>
  <si>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</si>
  <si>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</si>
  <si>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</si>
  <si>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</si>
  <si>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</si>
  <si>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</si>
  <si>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</si>
  <si>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</si>
  <si>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</si>
  <si>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</si>
  <si>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</si>
  <si>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</si>
  <si>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</si>
  <si>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</si>
  <si>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</si>
  <si>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</si>
  <si>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</si>
  <si>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</si>
  <si>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</si>
  <si>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</si>
  <si>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</si>
  <si>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</si>
  <si>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</si>
  <si>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</si>
  <si>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</si>
  <si>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</si>
  <si>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</si>
  <si>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</si>
  <si>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</si>
  <si>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</si>
  <si>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</si>
  <si>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</si>
  <si>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</si>
  <si>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</si>
  <si>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</si>
  <si>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</si>
  <si>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</si>
  <si>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</si>
  <si>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</si>
  <si>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</si>
  <si>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</si>
  <si>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</si>
  <si>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</si>
  <si>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</si>
  <si>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</si>
  <si>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</si>
  <si>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</si>
  <si>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</si>
  <si>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</si>
  <si>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</si>
  <si>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</si>
  <si>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</si>
  <si>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</si>
  <si>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</si>
  <si>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</si>
  <si>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</si>
  <si>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</si>
  <si>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</si>
  <si>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</si>
  <si>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</si>
  <si>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</si>
  <si>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</si>
  <si>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</si>
  <si>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</si>
  <si>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</si>
  <si>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</si>
  <si>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</si>
  <si>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</si>
  <si>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</si>
  <si>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</si>
  <si>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</si>
  <si>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</si>
  <si>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</si>
  <si>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</si>
  <si>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</si>
  <si>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</si>
  <si>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</si>
  <si>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</si>
  <si>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</si>
  <si>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</si>
  <si>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</si>
  <si>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</si>
  <si>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</si>
  <si>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</si>
  <si>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</si>
  <si>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</si>
  <si>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</si>
  <si>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</si>
  <si>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</si>
  <si>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</si>
  <si>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</si>
  <si>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</si>
  <si>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</si>
  <si>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</si>
  <si>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</si>
  <si>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</si>
  <si>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</si>
  <si>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</si>
  <si>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</si>
  <si>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</si>
  <si>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</si>
  <si>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</si>
  <si>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</si>
  <si>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</si>
  <si>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</si>
  <si>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</si>
  <si>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</si>
  <si>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</si>
  <si>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</si>
  <si>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</si>
  <si>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</si>
  <si>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</si>
  <si>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</si>
  <si>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</si>
  <si>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</si>
  <si>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</si>
  <si>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</si>
  <si>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</si>
  <si>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</si>
  <si>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</si>
  <si>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</si>
  <si>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</si>
  <si>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</si>
  <si>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</si>
  <si>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</si>
  <si>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</si>
  <si>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</si>
  <si>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</si>
  <si>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</si>
  <si>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</si>
  <si>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</si>
  <si>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</si>
  <si>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</si>
  <si>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</si>
  <si>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</si>
  <si>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</si>
  <si>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</si>
  <si>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</si>
  <si>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</si>
  <si>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</si>
  <si>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</si>
  <si>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</si>
  <si>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</si>
  <si>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</si>
  <si>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</si>
  <si>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</si>
  <si>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</si>
  <si>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</si>
  <si>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</si>
  <si>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</si>
  <si>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</si>
  <si>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</si>
  <si>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</si>
  <si>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</si>
  <si>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</si>
  <si>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</si>
  <si>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</si>
  <si>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</si>
  <si>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</si>
  <si>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</si>
  <si>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</si>
  <si>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</si>
  <si>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</si>
  <si>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</si>
  <si>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</si>
  <si>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</si>
  <si>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</si>
  <si>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</si>
  <si>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</si>
  <si>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</si>
  <si>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</si>
  <si>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</si>
  <si>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</si>
  <si>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</si>
  <si>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</si>
  <si>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</si>
  <si>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</si>
  <si>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</si>
  <si>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</si>
  <si>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</si>
  <si>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</si>
  <si>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</si>
  <si>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</si>
  <si>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</si>
  <si>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</si>
  <si>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</si>
  <si>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</si>
  <si>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</si>
  <si>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</si>
  <si>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</si>
  <si>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</si>
  <si>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</si>
  <si>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</si>
  <si>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</si>
  <si>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</si>
  <si>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</si>
  <si>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</si>
  <si>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</si>
  <si>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</si>
  <si>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</si>
  <si>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</si>
  <si>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</si>
  <si>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</si>
  <si>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</si>
  <si>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</si>
  <si>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</si>
  <si>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</si>
  <si>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</si>
  <si>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</si>
  <si>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</si>
  <si>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</si>
  <si>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</si>
  <si>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</si>
  <si>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</si>
  <si>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</si>
  <si>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</si>
  <si>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</si>
  <si>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</si>
  <si>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</si>
  <si>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</si>
  <si>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</si>
  <si>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</si>
  <si>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</si>
  <si>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</si>
  <si>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</si>
  <si>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</si>
  <si>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</si>
  <si>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</si>
  <si>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</si>
  <si>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</si>
  <si>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</si>
  <si>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</si>
  <si>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</si>
  <si>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</si>
  <si>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</si>
  <si>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</si>
  <si>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</si>
  <si>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</si>
  <si>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</si>
  <si>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</si>
  <si>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</si>
  <si>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</si>
  <si>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</si>
  <si>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</si>
  <si>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</si>
  <si>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</si>
  <si>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</si>
  <si>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</si>
  <si>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</si>
  <si>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</si>
  <si>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</si>
  <si>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</si>
  <si>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</si>
  <si>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</si>
  <si>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</si>
  <si>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</si>
  <si>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</si>
  <si>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</si>
  <si>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</si>
  <si>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</si>
  <si>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</si>
  <si>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</si>
  <si>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</si>
  <si>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</si>
  <si>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</si>
  <si>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</si>
  <si>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</si>
  <si>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</si>
  <si>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</si>
  <si>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</si>
  <si>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</si>
  <si>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</si>
  <si>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</si>
  <si>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</si>
  <si>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</si>
  <si>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</si>
  <si>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</si>
  <si>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</si>
  <si>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</si>
  <si>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</si>
  <si>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</si>
  <si>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</si>
  <si>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</si>
  <si>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</si>
  <si>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</si>
  <si>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</si>
  <si>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</si>
  <si>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</si>
  <si>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</si>
  <si>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</si>
  <si>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</si>
  <si>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</si>
  <si>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</si>
  <si>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</si>
  <si>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</si>
  <si>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</si>
  <si>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</si>
  <si>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</si>
  <si>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</si>
  <si>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</si>
  <si>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</si>
  <si>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</si>
  <si>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</si>
  <si>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</si>
  <si>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</si>
  <si>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</si>
  <si>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</si>
  <si>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</si>
  <si>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</si>
  <si>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</si>
  <si>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</si>
  <si>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</si>
  <si>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</si>
  <si>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</si>
  <si>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</si>
  <si>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</si>
  <si>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</si>
  <si>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</si>
  <si>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</si>
  <si>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</si>
  <si>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</si>
  <si>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</si>
  <si>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</si>
  <si>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</si>
  <si>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</si>
  <si>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</si>
  <si>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</si>
  <si>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</si>
  <si>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</si>
  <si>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</si>
  <si>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</si>
  <si>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</si>
  <si>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</si>
  <si>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</si>
  <si>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</si>
  <si>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</si>
  <si>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</si>
  <si>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</si>
  <si>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</si>
  <si>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</si>
  <si>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</si>
  <si>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</si>
  <si>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</si>
  <si>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</si>
  <si>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</si>
  <si>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</si>
  <si>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</si>
  <si>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</si>
  <si>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</si>
  <si>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</si>
  <si>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</si>
  <si>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</si>
  <si>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</si>
  <si>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</si>
  <si>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</si>
  <si>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</si>
  <si>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</si>
  <si>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</si>
  <si>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</si>
  <si>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</si>
  <si>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</si>
  <si>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</si>
  <si>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</si>
  <si>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</si>
  <si>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</si>
  <si>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</si>
  <si>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</si>
  <si>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</si>
  <si>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</si>
  <si>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</si>
  <si>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</si>
  <si>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</si>
  <si>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</si>
  <si>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</si>
  <si>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</si>
  <si>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</si>
  <si>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</si>
  <si>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</si>
  <si>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</si>
  <si>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</si>
  <si>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</si>
  <si>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</si>
  <si>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</si>
  <si>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</si>
  <si>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</si>
  <si>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</si>
  <si>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</si>
  <si>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</si>
  <si>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</si>
  <si>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</si>
  <si>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</si>
  <si>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</si>
  <si>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</si>
  <si>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</si>
  <si>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</si>
  <si>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</si>
  <si>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</si>
  <si>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</si>
  <si>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</si>
  <si>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</si>
  <si>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</si>
  <si>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</si>
  <si>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</si>
  <si>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</si>
  <si>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</si>
  <si>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</si>
  <si>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</si>
  <si>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</si>
  <si>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</si>
  <si>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</si>
  <si>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</si>
  <si>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</si>
  <si>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</si>
  <si>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</si>
  <si>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</si>
  <si>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</si>
  <si>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</si>
  <si>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</si>
  <si>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</si>
  <si>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</si>
  <si>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</si>
  <si>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</si>
  <si>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</si>
  <si>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</si>
  <si>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</si>
  <si>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</si>
  <si>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</si>
  <si>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</si>
  <si>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</si>
  <si>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</si>
  <si>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</si>
  <si>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</si>
  <si>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</si>
  <si>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</si>
  <si>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</si>
  <si>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</si>
  <si>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</si>
  <si>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</si>
  <si>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</si>
  <si>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</si>
  <si>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</si>
  <si>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</si>
  <si>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</si>
  <si>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</si>
  <si>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</si>
  <si>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</si>
  <si>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</si>
  <si>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</si>
  <si>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</si>
  <si>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</si>
  <si>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</si>
  <si>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</si>
  <si>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</si>
  <si>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</si>
  <si>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</si>
  <si>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</si>
  <si>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</si>
  <si>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</si>
  <si>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</si>
  <si>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</si>
  <si>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</si>
  <si>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</si>
  <si>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</si>
  <si>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</si>
  <si>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</si>
  <si>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</si>
  <si>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</si>
  <si>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</si>
  <si>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</si>
  <si>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</si>
  <si>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</si>
  <si>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</si>
  <si>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</si>
  <si>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</si>
  <si>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</si>
  <si>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</si>
  <si>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</si>
  <si>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</si>
  <si>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</si>
  <si>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</si>
  <si>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</si>
  <si>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</si>
  <si>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</si>
  <si>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</si>
  <si>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</si>
  <si>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</si>
  <si>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</si>
  <si>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</si>
  <si>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</si>
  <si>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</si>
  <si>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</si>
  <si>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</si>
  <si>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</si>
  <si>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</si>
  <si>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</si>
  <si>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</si>
  <si>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</si>
  <si>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</si>
  <si>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</si>
  <si>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</si>
  <si>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</si>
  <si>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</si>
  <si>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</si>
  <si>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</si>
  <si>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</si>
  <si>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</si>
  <si>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</si>
  <si>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</si>
  <si>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</si>
  <si>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</si>
  <si>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</si>
  <si>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</si>
  <si>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</si>
  <si>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</si>
  <si>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</si>
  <si>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</si>
  <si>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</si>
  <si>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</si>
  <si>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</si>
  <si>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</si>
  <si>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</si>
  <si>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</si>
  <si>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</si>
  <si>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</si>
  <si>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</si>
  <si>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</si>
  <si>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</si>
  <si>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</si>
  <si>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</si>
  <si>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</si>
  <si>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</si>
  <si>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</si>
  <si>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</si>
  <si>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</si>
  <si>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</si>
  <si>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</si>
  <si>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</si>
  <si>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</si>
  <si>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</si>
  <si>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</si>
  <si>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</si>
  <si>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</si>
  <si>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</si>
  <si>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</si>
  <si>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</si>
  <si>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</si>
  <si>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</si>
  <si>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</si>
  <si>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</si>
  <si>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</si>
  <si>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</si>
  <si>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</si>
  <si>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</si>
  <si>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</si>
  <si>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</si>
  <si>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</si>
  <si>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</si>
  <si>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</si>
  <si>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</si>
  <si>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</si>
  <si>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</si>
  <si>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</si>
  <si>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</si>
  <si>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</si>
  <si>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</si>
  <si>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</si>
  <si>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</si>
  <si>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</si>
  <si>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</si>
  <si>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</si>
  <si>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</si>
  <si>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</si>
  <si>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</si>
  <si>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</si>
  <si>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</si>
  <si>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</si>
  <si>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</si>
  <si>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</si>
  <si>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</si>
  <si>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</si>
  <si>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</si>
  <si>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</si>
  <si>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</si>
  <si>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</si>
  <si>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</si>
  <si>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</si>
  <si>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</si>
  <si>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</si>
  <si>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</si>
  <si>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</si>
  <si>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</si>
  <si>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</si>
  <si>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</si>
  <si>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</si>
  <si>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</si>
  <si>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</si>
  <si>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</si>
  <si>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</si>
  <si>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</si>
  <si>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</si>
  <si>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</si>
  <si>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</si>
  <si>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</si>
  <si>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</si>
  <si>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</si>
  <si>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</si>
  <si>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</si>
  <si>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</si>
  <si>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</si>
  <si>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</si>
  <si>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</si>
  <si>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</si>
  <si>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</si>
  <si>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</si>
  <si>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</si>
  <si>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</si>
  <si>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</si>
  <si>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</si>
  <si>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</si>
  <si>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</si>
  <si>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</si>
  <si>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</si>
  <si>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</si>
  <si>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</si>
  <si>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</si>
  <si>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</si>
  <si>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</si>
  <si>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</si>
  <si>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</si>
  <si>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</si>
  <si>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</si>
  <si>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</si>
  <si>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</si>
  <si>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</si>
  <si>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</si>
  <si>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</si>
  <si>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</si>
  <si>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</si>
  <si>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</si>
  <si>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</si>
  <si>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</si>
  <si>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</si>
  <si>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</si>
  <si>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</si>
  <si>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</si>
  <si>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</si>
  <si>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</si>
  <si>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</si>
  <si>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</si>
  <si>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</si>
  <si>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</si>
  <si>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</si>
  <si>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</si>
  <si>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</si>
  <si>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</si>
  <si>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</si>
  <si>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</si>
  <si>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</si>
  <si>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</si>
  <si>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</si>
  <si>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</si>
  <si>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</si>
  <si>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</si>
  <si>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</si>
  <si>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</si>
  <si>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</si>
  <si>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</si>
  <si>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</si>
  <si>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</si>
  <si>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</si>
  <si>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</si>
  <si>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</si>
  <si>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</si>
  <si>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</si>
  <si>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</si>
  <si>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</si>
  <si>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</si>
  <si>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</si>
  <si>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</si>
  <si>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</si>
  <si>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</si>
  <si>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</si>
  <si>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</si>
  <si>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</si>
  <si>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</si>
  <si>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</si>
  <si>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</si>
  <si>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</si>
  <si>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</si>
  <si>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</si>
  <si>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</si>
  <si>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</si>
  <si>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</si>
  <si>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</si>
  <si>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</si>
  <si>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</si>
  <si>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</si>
  <si>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</si>
  <si>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</si>
  <si>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</si>
  <si>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</si>
  <si>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</si>
  <si>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</si>
  <si>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</si>
  <si>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</si>
  <si>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</si>
  <si>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</si>
  <si>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</si>
  <si>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</si>
  <si>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</si>
  <si>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</si>
  <si>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</si>
  <si>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</si>
  <si>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</si>
  <si>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</si>
  <si>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</si>
  <si>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</si>
  <si>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</si>
  <si>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</si>
  <si>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</si>
  <si>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</si>
  <si>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</si>
  <si>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</si>
  <si>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</si>
  <si>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</si>
  <si>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</si>
  <si>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</si>
  <si>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</si>
  <si>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</si>
  <si>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</si>
  <si>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</si>
  <si>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</si>
  <si>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</si>
  <si>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</si>
  <si>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</si>
  <si>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</si>
  <si>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</si>
  <si>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</si>
  <si>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</si>
  <si>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</si>
  <si>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</si>
  <si>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</si>
  <si>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</si>
  <si>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</si>
  <si>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</si>
  <si>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</si>
  <si>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</si>
  <si>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</si>
  <si>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</si>
  <si>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</si>
  <si>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</si>
  <si>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</si>
  <si>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</si>
  <si>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</si>
  <si>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</si>
  <si>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</si>
  <si>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</si>
  <si>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</si>
  <si>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</si>
  <si>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</si>
  <si>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</si>
  <si>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</si>
  <si>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</si>
  <si>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</si>
  <si>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</si>
  <si>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</si>
  <si>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</si>
  <si>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</si>
  <si>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</si>
  <si>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</si>
  <si>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</si>
  <si>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</si>
  <si>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</si>
  <si>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</si>
  <si>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</si>
  <si>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</si>
  <si>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</si>
  <si>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</si>
  <si>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</si>
  <si>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</si>
  <si>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</si>
  <si>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</si>
  <si>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</si>
  <si>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</si>
  <si>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</si>
  <si>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</si>
  <si>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</si>
  <si>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</si>
  <si>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</si>
  <si>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</si>
  <si>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</si>
  <si>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</si>
  <si>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</si>
  <si>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</si>
  <si>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</si>
  <si>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</si>
  <si>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</si>
  <si>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</si>
  <si>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</si>
  <si>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</si>
  <si>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</si>
  <si>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</si>
  <si>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</si>
  <si>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</si>
  <si>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</si>
  <si>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</si>
  <si>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</si>
  <si>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</si>
  <si>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</si>
  <si>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</si>
  <si>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</si>
  <si>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</si>
  <si>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</si>
  <si>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</si>
  <si>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</si>
  <si>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</si>
  <si>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</si>
  <si>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</si>
  <si>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</si>
  <si>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</si>
  <si>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</si>
  <si>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</si>
  <si>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</si>
  <si>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</si>
  <si>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</si>
  <si>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</si>
  <si>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</si>
  <si>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</si>
  <si>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</si>
  <si>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</si>
  <si>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</si>
  <si>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</si>
  <si>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</si>
  <si>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</si>
  <si>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</si>
  <si>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</si>
  <si>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</si>
  <si>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</si>
  <si>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</si>
  <si>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</si>
  <si>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</si>
  <si>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</si>
  <si>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</si>
  <si>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</si>
  <si>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</si>
  <si>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</si>
  <si>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</si>
  <si>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</si>
  <si>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</si>
  <si>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</si>
  <si>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</si>
  <si>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</si>
  <si>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</si>
  <si>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</si>
  <si>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</si>
  <si>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</si>
  <si>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</si>
  <si>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</si>
  <si>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</si>
  <si>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</si>
  <si>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</si>
  <si>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</si>
  <si>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</si>
  <si>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</si>
  <si>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</si>
  <si>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</si>
  <si>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</si>
  <si>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</si>
  <si>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</si>
  <si>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</si>
  <si>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</si>
  <si>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</si>
  <si>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</si>
  <si>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</si>
  <si>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</si>
  <si>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</si>
  <si>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</si>
  <si>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</si>
  <si>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</si>
  <si>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</si>
  <si>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</si>
  <si>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</si>
  <si>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</si>
  <si>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</si>
  <si>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</si>
  <si>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</si>
  <si>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</si>
  <si>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</si>
  <si>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</si>
  <si>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</si>
  <si>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</si>
  <si>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</si>
  <si>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</si>
  <si>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</si>
  <si>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</si>
  <si>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</si>
  <si>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</si>
  <si>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</si>
  <si>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</si>
  <si>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</si>
  <si>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</si>
  <si>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</si>
  <si>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</si>
  <si>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</si>
  <si>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</si>
  <si>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</si>
  <si>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</si>
  <si>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</si>
  <si>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</si>
  <si>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</si>
  <si>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</si>
  <si>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</si>
  <si>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</si>
  <si>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</si>
  <si>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</si>
  <si>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</si>
  <si>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</si>
  <si>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</si>
  <si>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</si>
  <si>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</si>
  <si>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</si>
  <si>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</si>
  <si>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</si>
  <si>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</si>
  <si>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</si>
  <si>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</si>
  <si>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</si>
  <si>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</si>
  <si>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</si>
  <si>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</si>
  <si>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</si>
  <si>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</si>
  <si>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</si>
  <si>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</si>
  <si>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</si>
  <si>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</si>
  <si>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</si>
  <si>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</si>
  <si>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</si>
  <si>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</si>
  <si>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</si>
  <si>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</si>
  <si>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</si>
  <si>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</si>
  <si>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</si>
  <si>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</si>
  <si>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</si>
  <si>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</si>
  <si>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</si>
  <si>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</si>
  <si>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</si>
  <si>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</si>
  <si>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</si>
  <si>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</si>
  <si>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</si>
  <si>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</si>
  <si>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</si>
  <si>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</si>
  <si>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</si>
  <si>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</si>
  <si>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</si>
  <si>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</si>
  <si>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</si>
  <si>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</si>
  <si>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</si>
  <si>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</si>
  <si>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</si>
  <si>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</si>
  <si>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</si>
  <si>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</si>
  <si>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</si>
  <si>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</si>
  <si>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</si>
  <si>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</si>
  <si>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</si>
  <si>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</si>
  <si>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</si>
  <si>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</si>
  <si>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</si>
  <si>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</si>
  <si>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</si>
  <si>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</si>
  <si>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</si>
  <si>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</si>
  <si>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</si>
  <si>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</si>
  <si>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</si>
  <si>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</si>
  <si>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</si>
  <si>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</si>
  <si>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</si>
  <si>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</si>
  <si>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</si>
  <si>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</si>
  <si>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</si>
  <si>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</si>
  <si>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</si>
  <si>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</si>
  <si>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</si>
  <si>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</si>
  <si>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</si>
  <si>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</si>
  <si>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</si>
  <si>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</si>
  <si>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</si>
  <si>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</si>
  <si>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</si>
  <si>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</si>
  <si>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</si>
  <si>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</si>
  <si>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</si>
  <si>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</si>
  <si>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</si>
  <si>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</si>
  <si>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</si>
  <si>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</si>
  <si>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</si>
  <si>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</si>
  <si>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</si>
  <si>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</si>
  <si>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</si>
  <si>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</si>
  <si>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</si>
  <si>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</si>
  <si>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</si>
  <si>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</si>
  <si>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</si>
  <si>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</si>
  <si>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</si>
  <si>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</si>
  <si>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</si>
  <si>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</si>
  <si>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</si>
  <si>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</si>
  <si>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</si>
  <si>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</si>
  <si>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</si>
  <si>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</si>
  <si>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</si>
  <si>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</si>
  <si>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</si>
  <si>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</si>
  <si>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</si>
  <si>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</si>
  <si>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</si>
  <si>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</si>
  <si>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</si>
  <si>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</si>
  <si>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</si>
  <si>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</si>
  <si>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</si>
  <si>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</si>
  <si>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</si>
  <si>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</si>
  <si>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</si>
  <si>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</si>
  <si>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</si>
  <si>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</si>
  <si>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</si>
  <si>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</si>
  <si>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</si>
  <si>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</si>
  <si>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</si>
  <si>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</si>
  <si>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</si>
  <si>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</si>
  <si>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</si>
  <si>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</si>
  <si>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</si>
  <si>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</si>
  <si>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</si>
  <si>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</si>
  <si>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</si>
  <si>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</si>
  <si>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</si>
  <si>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</si>
  <si>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</si>
  <si>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</si>
  <si>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</si>
  <si>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</si>
  <si>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</si>
  <si>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</si>
  <si>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</si>
  <si>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</si>
  <si>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</si>
  <si>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</si>
  <si>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</si>
  <si>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</si>
  <si>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</si>
  <si>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</si>
  <si>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</si>
  <si>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</si>
  <si>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</si>
  <si>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</si>
  <si>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</si>
  <si>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</si>
  <si>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</si>
  <si>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</si>
  <si>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</si>
  <si>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</si>
  <si>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</si>
  <si>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</si>
  <si>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</si>
  <si>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</si>
  <si>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</si>
  <si>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</si>
  <si>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</si>
  <si>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</si>
  <si>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</si>
  <si>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</si>
  <si>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</si>
  <si>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</si>
  <si>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</si>
  <si>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</si>
  <si>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</si>
  <si>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</si>
  <si>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</si>
  <si>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</si>
  <si>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</si>
  <si>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</si>
  <si>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</si>
  <si>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</si>
  <si>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</si>
  <si>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</si>
  <si>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</si>
  <si>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</si>
  <si>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</si>
  <si>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</si>
  <si>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</si>
  <si>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</si>
  <si>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</si>
  <si>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</si>
  <si>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</si>
  <si>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</si>
  <si>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</si>
  <si>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</si>
  <si>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</si>
  <si>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</si>
  <si>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</si>
  <si>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</si>
  <si>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</si>
  <si>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</si>
  <si>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</si>
  <si>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</si>
  <si>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</si>
  <si>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</si>
  <si>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</si>
  <si>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</si>
  <si>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</si>
  <si>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</si>
  <si>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</si>
  <si>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</si>
  <si>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</si>
  <si>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</si>
  <si>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</si>
  <si>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</si>
  <si>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</si>
  <si>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</si>
  <si>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</si>
  <si>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</si>
  <si>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</si>
  <si>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</si>
  <si>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</si>
  <si>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</si>
  <si>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</si>
  <si>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</si>
  <si>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</si>
  <si>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</si>
  <si>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</si>
  <si>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</si>
  <si>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</si>
  <si>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</si>
  <si>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</si>
  <si>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</si>
  <si>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</si>
  <si>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</si>
  <si>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</si>
  <si>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</si>
  <si>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</si>
  <si>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</si>
  <si>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</si>
  <si>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</si>
  <si>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</si>
  <si>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</si>
  <si>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</si>
  <si>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</si>
  <si>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</si>
  <si>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</si>
  <si>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</si>
  <si>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</si>
  <si>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</si>
  <si>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</si>
  <si>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</si>
  <si>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</si>
  <si>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</si>
  <si>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</si>
  <si>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</si>
  <si>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</si>
  <si>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</si>
  <si>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</si>
  <si>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</si>
  <si>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</si>
  <si>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</si>
  <si>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</si>
  <si>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</si>
  <si>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</si>
  <si>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</si>
  <si>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</si>
  <si>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</si>
  <si>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</si>
  <si>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</si>
  <si>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</si>
  <si>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</si>
  <si>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</si>
  <si>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</si>
  <si>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</si>
  <si>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</si>
  <si>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</si>
  <si>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</si>
  <si>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</si>
  <si>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</si>
  <si>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</si>
  <si>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</si>
  <si>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</si>
  <si>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</si>
  <si>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</si>
  <si>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</si>
  <si>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</si>
  <si>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</si>
  <si>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</si>
  <si>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</si>
  <si>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</si>
  <si>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</si>
  <si>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</si>
  <si>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</si>
  <si>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</si>
  <si>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</si>
  <si>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</si>
  <si>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</si>
  <si>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</si>
  <si>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</si>
  <si>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</si>
  <si>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</si>
  <si>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</si>
  <si>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</si>
  <si>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</si>
  <si>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</si>
  <si>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</si>
  <si>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</si>
  <si>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</si>
  <si>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</si>
  <si>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</si>
  <si>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</si>
  <si>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</si>
  <si>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</si>
  <si>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</si>
  <si>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</si>
  <si>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</si>
  <si>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</si>
  <si>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</si>
  <si>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</si>
  <si>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</si>
  <si>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</si>
  <si>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</si>
  <si>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</si>
  <si>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</si>
  <si>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</si>
  <si>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</si>
  <si>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</si>
  <si>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</si>
  <si>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</si>
  <si>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</si>
  <si>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</si>
  <si>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</si>
  <si>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</si>
  <si>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</si>
  <si>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</si>
  <si>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</si>
  <si>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</si>
  <si>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</si>
  <si>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</si>
  <si>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</si>
  <si>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</si>
  <si>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</si>
  <si>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</si>
  <si>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</si>
  <si>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</si>
  <si>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</si>
  <si>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</si>
  <si>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</si>
  <si>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</si>
  <si>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</si>
  <si>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</si>
  <si>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</si>
  <si>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</si>
  <si>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</si>
  <si>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</si>
  <si>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</si>
  <si>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</si>
  <si>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</si>
  <si>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</si>
  <si>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</si>
  <si>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</si>
  <si>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</si>
  <si>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</si>
  <si>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</si>
  <si>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</si>
  <si>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</si>
  <si>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</si>
  <si>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</si>
  <si>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</si>
  <si>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</si>
  <si>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</si>
  <si>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</si>
  <si>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</si>
  <si>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</si>
  <si>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</si>
  <si>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</si>
  <si>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</si>
  <si>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</si>
  <si>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</si>
  <si>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</si>
  <si>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</si>
  <si>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</si>
  <si>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</si>
  <si>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</si>
  <si>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</si>
  <si>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</si>
  <si>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</si>
  <si>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</si>
  <si>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</si>
  <si>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</si>
  <si>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</si>
  <si>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</si>
  <si>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</si>
  <si>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</si>
  <si>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</si>
  <si>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</si>
  <si>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</si>
  <si>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</si>
  <si>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</si>
  <si>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</si>
  <si>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</si>
  <si>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</si>
  <si>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</si>
  <si>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</si>
  <si>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</si>
  <si>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</si>
  <si>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</si>
  <si>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</si>
  <si>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</si>
  <si>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</si>
  <si>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</si>
  <si>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</si>
  <si>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</si>
  <si>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</si>
  <si>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</si>
  <si>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</si>
  <si>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</si>
  <si>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</si>
  <si>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</si>
  <si>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</si>
  <si>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</si>
  <si>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</si>
  <si>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</si>
  <si>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</si>
  <si>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</si>
  <si>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</si>
  <si>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</si>
  <si>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</si>
  <si>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</si>
  <si>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</si>
  <si>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</si>
  <si>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</si>
  <si>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</si>
  <si>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</si>
  <si>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</si>
  <si>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</si>
  <si>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</si>
  <si>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</si>
  <si>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</si>
  <si>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</si>
  <si>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</si>
  <si>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</si>
  <si>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</si>
  <si>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</si>
  <si>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</si>
  <si>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</si>
  <si>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</si>
  <si>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</si>
  <si>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</si>
  <si>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</si>
  <si>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</si>
  <si>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</si>
  <si>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</si>
  <si>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</si>
  <si>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</si>
  <si>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</si>
  <si>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</si>
  <si>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</si>
  <si>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</si>
  <si>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</si>
  <si>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</si>
  <si>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</si>
  <si>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</si>
  <si>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</si>
  <si>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</si>
  <si>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</si>
  <si>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</si>
  <si>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</si>
  <si>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</si>
  <si>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</si>
  <si>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</si>
  <si>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</si>
  <si>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</si>
  <si>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</si>
  <si>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</si>
  <si>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</si>
  <si>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</si>
  <si>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</si>
  <si>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</si>
  <si>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</si>
  <si>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</si>
  <si>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</si>
  <si>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</si>
  <si>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</si>
  <si>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</si>
  <si>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</si>
  <si>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</si>
  <si>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</si>
  <si>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</si>
  <si>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</si>
  <si>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</si>
  <si>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</si>
  <si>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</si>
  <si>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</si>
  <si>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</si>
  <si>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</si>
  <si>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</si>
  <si>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</si>
  <si>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</si>
  <si>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</si>
  <si>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</si>
  <si>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</si>
  <si>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</si>
  <si>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</si>
  <si>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</si>
  <si>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</si>
  <si>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</si>
  <si>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</si>
  <si>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</si>
  <si>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</si>
  <si>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</si>
  <si>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</si>
  <si>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</si>
  <si>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</si>
  <si>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</si>
  <si>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</si>
  <si>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</si>
  <si>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</si>
  <si>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</si>
  <si>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</si>
  <si>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</si>
  <si>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</si>
  <si>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</si>
  <si>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</si>
  <si>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</si>
  <si>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</si>
  <si>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</si>
  <si>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</si>
  <si>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</si>
  <si>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</si>
  <si>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</si>
  <si>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</si>
  <si>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</si>
  <si>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</si>
  <si>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</si>
  <si>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</si>
  <si>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</si>
  <si>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</si>
  <si>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</si>
  <si>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</si>
  <si>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</si>
  <si>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</si>
  <si>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</si>
  <si>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</si>
  <si>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</si>
  <si>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</si>
  <si>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</si>
  <si>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</si>
  <si>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</si>
  <si>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</si>
  <si>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</si>
  <si>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</si>
  <si>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</si>
  <si>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</si>
  <si>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</si>
  <si>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</si>
  <si>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</si>
  <si>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</si>
  <si>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</si>
  <si>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</si>
  <si>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</si>
  <si>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</si>
  <si>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</si>
  <si>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</si>
  <si>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</si>
  <si>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</si>
  <si>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</si>
  <si>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</si>
  <si>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</si>
  <si>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</si>
  <si>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</si>
  <si>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</si>
  <si>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</si>
  <si>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</si>
  <si>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</si>
  <si>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</si>
  <si>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</si>
  <si>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</si>
  <si>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</si>
  <si>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</si>
  <si>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</si>
  <si>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</si>
  <si>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</si>
  <si>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</si>
  <si>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</si>
  <si>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</si>
  <si>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</si>
  <si>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</si>
  <si>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</si>
  <si>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</si>
  <si>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</si>
  <si>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</si>
  <si>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</si>
  <si>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</si>
  <si>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</si>
  <si>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</si>
  <si>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</si>
  <si>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</si>
  <si>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</si>
  <si>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</si>
  <si>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</si>
  <si>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</si>
  <si>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</si>
  <si>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</si>
  <si>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</si>
  <si>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</si>
  <si>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</si>
  <si>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</si>
  <si>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</si>
  <si>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</si>
  <si>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</si>
  <si>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</si>
  <si>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</si>
  <si>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</si>
  <si>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</si>
  <si>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</si>
  <si>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</si>
  <si>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</si>
  <si>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</si>
  <si>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</si>
  <si>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</si>
  <si>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</si>
  <si>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</si>
  <si>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</si>
  <si>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</si>
  <si>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</si>
  <si>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</si>
  <si>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</si>
  <si>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</si>
  <si>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</si>
  <si>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</si>
  <si>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</si>
  <si>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</si>
  <si>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</si>
  <si>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</si>
  <si>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</si>
  <si>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</si>
  <si>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</si>
  <si>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</si>
  <si>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</si>
  <si>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</si>
  <si>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</si>
  <si>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</si>
  <si>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</si>
  <si>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</si>
  <si>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</si>
  <si>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</si>
  <si>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</si>
  <si>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</si>
  <si>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</si>
  <si>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</si>
  <si>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</si>
  <si>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</si>
  <si>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</si>
  <si>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</si>
  <si>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</si>
  <si>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</si>
  <si>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</si>
  <si>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</si>
  <si>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</si>
  <si>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</si>
  <si>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</si>
  <si>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</si>
  <si>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</si>
  <si>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</si>
  <si>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</si>
  <si>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</si>
  <si>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</si>
  <si>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</si>
  <si>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</si>
  <si>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</si>
  <si>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</si>
  <si>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</si>
  <si>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</si>
  <si>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</si>
  <si>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</si>
  <si>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</si>
  <si>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</si>
  <si>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</si>
  <si>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</si>
  <si>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</si>
  <si>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</si>
  <si>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</si>
  <si>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</si>
  <si>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</si>
  <si>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</si>
  <si>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</si>
  <si>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</si>
  <si>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</si>
  <si>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</si>
  <si>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</si>
  <si>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</si>
  <si>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</si>
  <si>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</si>
  <si>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</si>
  <si>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</si>
  <si>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</si>
  <si>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</si>
  <si>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</si>
  <si>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</si>
  <si>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</si>
  <si>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</si>
  <si>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</si>
  <si>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</si>
  <si>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</si>
  <si>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</si>
  <si>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</si>
  <si>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</si>
  <si>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</si>
  <si>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</si>
  <si>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</si>
  <si>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</si>
  <si>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</si>
  <si>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</si>
  <si>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</si>
  <si>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</si>
  <si>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</si>
  <si>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</si>
  <si>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</si>
  <si>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</si>
  <si>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</si>
  <si>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</si>
  <si>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</si>
  <si>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</si>
  <si>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</si>
  <si>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</si>
  <si>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</si>
  <si>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</si>
  <si>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</si>
  <si>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</si>
  <si>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</si>
  <si>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</si>
  <si>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</si>
  <si>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</si>
  <si>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</si>
  <si>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</si>
  <si>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</si>
  <si>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</si>
  <si>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</si>
  <si>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</si>
  <si>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</si>
  <si>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</si>
  <si>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</si>
  <si>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</si>
  <si>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</si>
  <si>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</si>
  <si>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</si>
  <si>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</si>
  <si>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</si>
  <si>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</si>
  <si>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</si>
  <si>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</si>
  <si>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</si>
  <si>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</si>
  <si>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</si>
  <si>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</si>
  <si>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</si>
  <si>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</si>
  <si>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</si>
  <si>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</si>
  <si>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</si>
  <si>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</si>
  <si>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</si>
  <si>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</si>
  <si>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</si>
  <si>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</si>
  <si>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</si>
  <si>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</si>
  <si>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</si>
  <si>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</si>
  <si>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</si>
  <si>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</si>
  <si>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</si>
  <si>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</si>
  <si>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</si>
  <si>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</si>
  <si>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</si>
  <si>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</si>
  <si>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</si>
  <si>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</si>
  <si>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</si>
  <si>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</si>
  <si>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</si>
  <si>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</si>
  <si>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</si>
  <si>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</si>
  <si>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</si>
  <si>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</si>
  <si>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</si>
  <si>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</si>
  <si>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</si>
  <si>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</si>
  <si>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</si>
  <si>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</si>
  <si>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</si>
  <si>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</si>
  <si>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</si>
  <si>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</si>
  <si>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</si>
  <si>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</si>
  <si>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</si>
  <si>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</si>
  <si>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</si>
  <si>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</si>
  <si>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</si>
  <si>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</si>
  <si>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</si>
  <si>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</si>
  <si>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</si>
  <si>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</si>
  <si>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</si>
  <si>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</si>
  <si>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</si>
  <si>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</si>
  <si>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</si>
  <si>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</si>
  <si>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</si>
  <si>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</si>
  <si>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</si>
  <si>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</si>
  <si>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</si>
  <si>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</si>
  <si>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</si>
  <si>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</si>
  <si>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</si>
  <si>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</si>
  <si>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</si>
  <si>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</si>
  <si>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</si>
  <si>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</si>
  <si>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</si>
  <si>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</si>
  <si>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</si>
  <si>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</si>
  <si>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</si>
  <si>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</si>
  <si>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</si>
  <si>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</si>
  <si>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</si>
  <si>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</si>
  <si>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</si>
  <si>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</si>
  <si>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</si>
  <si>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</si>
  <si>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</si>
  <si>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</si>
  <si>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</si>
  <si>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</si>
  <si>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</si>
  <si>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</si>
  <si>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</si>
  <si>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</si>
  <si>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</si>
  <si>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</si>
  <si>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</si>
  <si>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</si>
  <si>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</si>
  <si>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</si>
  <si>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</si>
  <si>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</si>
  <si>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</si>
  <si>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</si>
  <si>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</si>
  <si>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</si>
  <si>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</si>
  <si>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</si>
  <si>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</si>
  <si>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</si>
  <si>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</si>
  <si>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</si>
  <si>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</si>
  <si>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</si>
  <si>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</si>
  <si>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</si>
  <si>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</si>
  <si>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</si>
  <si>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</si>
  <si>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</si>
  <si>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</si>
  <si>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</si>
  <si>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</si>
  <si>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</si>
  <si>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</si>
  <si>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</si>
  <si>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</si>
  <si>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</si>
  <si>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</si>
  <si>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</si>
  <si>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</si>
  <si>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</si>
  <si>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</si>
  <si>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</si>
  <si>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</si>
  <si>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</si>
  <si>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</si>
  <si>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</si>
  <si>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</si>
  <si>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</si>
  <si>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</si>
  <si>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</si>
  <si>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</si>
  <si>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</si>
  <si>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</si>
  <si>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</si>
  <si>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</si>
  <si>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</si>
  <si>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</si>
  <si>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</si>
  <si>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</si>
  <si>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</si>
  <si>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</si>
  <si>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</si>
  <si>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</si>
  <si>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</si>
  <si>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</si>
  <si>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</si>
  <si>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</si>
  <si>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</si>
  <si>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</si>
  <si>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</si>
  <si>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</si>
  <si>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</si>
  <si>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</si>
  <si>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</si>
  <si>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</si>
  <si>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</si>
  <si>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</si>
  <si>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</si>
  <si>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</si>
  <si>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</si>
  <si>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</si>
  <si>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</si>
  <si>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</si>
  <si>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</si>
  <si>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</si>
  <si>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</si>
  <si>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</si>
  <si>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</si>
  <si>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</si>
  <si>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</si>
  <si>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</si>
  <si>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</si>
  <si>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</si>
  <si>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</si>
  <si>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</si>
  <si>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</si>
  <si>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</si>
  <si>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</si>
  <si>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</si>
  <si>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</si>
  <si>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</si>
  <si>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</si>
  <si>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</si>
  <si>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</si>
  <si>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</si>
  <si>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</si>
  <si>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</si>
  <si>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</si>
  <si>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</si>
  <si>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</si>
  <si>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</si>
  <si>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</si>
  <si>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</si>
  <si>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</si>
  <si>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</si>
  <si>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</si>
  <si>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</si>
  <si>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</si>
  <si>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</si>
  <si>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</si>
  <si>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</si>
  <si>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</si>
  <si>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</si>
  <si>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</si>
  <si>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</si>
  <si>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</si>
  <si>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</si>
  <si>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</si>
  <si>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</si>
  <si>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</si>
  <si>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</si>
  <si>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</si>
  <si>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</si>
  <si>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</si>
  <si>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</si>
  <si>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</si>
  <si>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</si>
  <si>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</si>
  <si>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</si>
  <si>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</si>
  <si>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</si>
  <si>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</si>
  <si>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</si>
  <si>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</si>
  <si>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</si>
  <si>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</si>
  <si>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</si>
  <si>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</si>
  <si>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</si>
  <si>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</si>
  <si>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</si>
  <si>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</si>
  <si>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</si>
  <si>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</si>
  <si>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</si>
  <si>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</si>
  <si>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</si>
  <si>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</si>
  <si>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</si>
  <si>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</si>
  <si>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</si>
  <si>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</si>
  <si>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</si>
  <si>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</si>
  <si>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</si>
  <si>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</si>
  <si>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</si>
  <si>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</si>
  <si>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</si>
  <si>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</si>
  <si>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</si>
  <si>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</si>
  <si>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</si>
  <si>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</si>
  <si>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</si>
  <si>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</si>
  <si>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</si>
  <si>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</si>
  <si>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</si>
  <si>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</si>
  <si>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</si>
  <si>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</si>
  <si>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</si>
  <si>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</si>
  <si>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</si>
  <si>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</si>
  <si>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</si>
  <si>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</si>
  <si>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</si>
  <si>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</si>
  <si>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</si>
  <si>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</si>
  <si>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</si>
  <si>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</si>
  <si>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</si>
  <si>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</si>
  <si>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</si>
  <si>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</si>
  <si>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</si>
  <si>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</si>
  <si>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</si>
  <si>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</si>
  <si>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</si>
  <si>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</si>
  <si>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</si>
  <si>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</si>
  <si>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</si>
  <si>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</si>
  <si>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</si>
  <si>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</si>
  <si>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</si>
  <si>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</si>
  <si>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</si>
  <si>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</si>
  <si>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</si>
  <si>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</si>
  <si>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</si>
  <si>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</si>
  <si>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</si>
  <si>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</si>
  <si>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</si>
  <si>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</si>
  <si>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</si>
  <si>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</si>
  <si>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</si>
  <si>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</si>
  <si>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</si>
  <si>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</si>
  <si>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</si>
  <si>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</si>
  <si>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</si>
  <si>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</si>
  <si>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</si>
  <si>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</si>
  <si>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</si>
  <si>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</si>
  <si>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</si>
  <si>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</si>
  <si>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</si>
  <si>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</si>
  <si>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</si>
  <si>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</si>
  <si>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</si>
  <si>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</si>
  <si>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</si>
  <si>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</si>
  <si>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</si>
  <si>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</si>
  <si>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</si>
  <si>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</si>
  <si>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</si>
  <si>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</si>
  <si>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</si>
  <si>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</si>
  <si>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</si>
  <si>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</si>
  <si>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</si>
  <si>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</si>
  <si>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</si>
  <si>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</si>
  <si>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</si>
  <si>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</si>
  <si>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</si>
  <si>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</si>
  <si>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</si>
  <si>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</si>
  <si>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</si>
  <si>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</si>
  <si>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</si>
  <si>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</si>
  <si>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</si>
  <si>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</si>
  <si>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</si>
  <si>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</si>
  <si>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</si>
  <si>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</si>
  <si>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</si>
  <si>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</si>
  <si>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</si>
  <si>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</si>
  <si>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</si>
  <si>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</si>
  <si>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</si>
  <si>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</si>
  <si>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</si>
  <si>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</si>
  <si>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</si>
  <si>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</si>
  <si>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</si>
  <si>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</si>
  <si>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</si>
  <si>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</si>
  <si>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</si>
  <si>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</si>
  <si>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</si>
  <si>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</si>
  <si>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</si>
  <si>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</si>
  <si>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</si>
  <si>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</si>
  <si>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</si>
  <si>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</si>
  <si>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</si>
  <si>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</si>
  <si>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</si>
  <si>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</si>
  <si>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</si>
  <si>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</si>
  <si>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</si>
  <si>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</si>
  <si>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</si>
  <si>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</si>
  <si>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</si>
  <si>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</si>
  <si>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</si>
  <si>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</si>
  <si>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</si>
  <si>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</si>
  <si>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</si>
  <si>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</si>
  <si>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</si>
  <si>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</si>
  <si>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</si>
  <si>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</si>
  <si>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</si>
  <si>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</si>
  <si>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</si>
  <si>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</si>
  <si>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</si>
  <si>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</si>
  <si>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</si>
  <si>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</si>
  <si>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</si>
  <si>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</si>
  <si>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</si>
  <si>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</si>
  <si>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</si>
  <si>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</si>
  <si>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</si>
  <si>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</si>
  <si>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</si>
  <si>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</si>
  <si>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</si>
  <si>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</si>
  <si>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</si>
  <si>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</si>
  <si>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</si>
  <si>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</si>
  <si>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</si>
  <si>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</si>
  <si>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</si>
  <si>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</si>
  <si>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</si>
  <si>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</si>
  <si>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</si>
  <si>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</si>
  <si>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</si>
  <si>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</si>
  <si>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</si>
  <si>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</si>
  <si>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</si>
  <si>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</si>
  <si>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</si>
  <si>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</si>
  <si>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</si>
  <si>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</si>
  <si>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</si>
  <si>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</si>
  <si>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</si>
  <si>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</si>
  <si>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</si>
  <si>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</si>
  <si>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</si>
  <si>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</si>
  <si>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</si>
  <si>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</si>
  <si>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</si>
  <si>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</si>
  <si>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</si>
  <si>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</si>
  <si>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</si>
  <si>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</si>
  <si>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</si>
  <si>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</si>
  <si>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</si>
  <si>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</si>
  <si>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</si>
  <si>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</si>
  <si>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</si>
  <si>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</si>
  <si>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</si>
  <si>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</si>
  <si>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</si>
  <si>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</si>
  <si>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</si>
  <si>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</si>
  <si>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</si>
  <si>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</si>
  <si>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</si>
  <si>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</si>
  <si>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</si>
  <si>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</si>
  <si>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</si>
  <si>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</si>
  <si>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</si>
  <si>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</si>
  <si>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</si>
  <si>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</si>
  <si>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</si>
  <si>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</si>
  <si>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</si>
  <si>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</si>
  <si>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</si>
  <si>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</si>
  <si>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</si>
  <si>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</si>
  <si>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</si>
  <si>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</si>
  <si>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</si>
  <si>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</si>
  <si>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</si>
  <si>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</si>
  <si>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</si>
  <si>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</si>
  <si>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</si>
  <si>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</si>
  <si>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</si>
  <si>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</si>
  <si>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</si>
  <si>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</si>
  <si>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</si>
  <si>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</si>
  <si>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</si>
  <si>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</si>
  <si>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</si>
  <si>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</si>
  <si>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</si>
  <si>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</si>
  <si>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</si>
  <si>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</si>
  <si>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</si>
  <si>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</si>
  <si>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</si>
  <si>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</si>
  <si>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</si>
  <si>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</si>
  <si>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</si>
  <si>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</si>
  <si>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</si>
  <si>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</si>
  <si>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</si>
  <si>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</si>
  <si>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</si>
  <si>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</si>
  <si>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</si>
  <si>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</si>
  <si>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</si>
  <si>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</si>
  <si>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</si>
  <si>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</si>
  <si>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</si>
  <si>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</si>
  <si>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</si>
  <si>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</si>
  <si>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</si>
  <si>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</si>
  <si>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</si>
  <si>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</si>
  <si>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</si>
  <si>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</si>
  <si>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</si>
  <si>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</si>
  <si>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</si>
  <si>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</si>
  <si>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</si>
  <si>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</si>
  <si>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</si>
  <si>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</si>
  <si>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</si>
  <si>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</si>
  <si>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</si>
  <si>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</si>
  <si>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</si>
  <si>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</si>
  <si>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</si>
  <si>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</si>
  <si>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</si>
  <si>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</si>
  <si>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</si>
  <si>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</si>
  <si>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</si>
  <si>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</si>
  <si>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</si>
  <si>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</si>
  <si>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</si>
  <si>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</si>
  <si>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</si>
  <si>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</si>
  <si>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</si>
  <si>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</si>
  <si>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</si>
  <si>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</si>
  <si>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</si>
  <si>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</si>
  <si>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</si>
  <si>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</si>
  <si>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</si>
  <si>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</si>
  <si>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</si>
  <si>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</si>
  <si>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</si>
  <si>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</si>
  <si>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</si>
  <si>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</si>
  <si>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</si>
  <si>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</si>
  <si>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</si>
  <si>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</si>
  <si>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</si>
  <si>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</si>
  <si>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</si>
  <si>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</si>
  <si>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</si>
  <si>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</si>
  <si>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</si>
  <si>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</si>
  <si>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</si>
  <si>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</si>
  <si>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</si>
  <si>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</si>
  <si>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</si>
  <si>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</si>
  <si>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</si>
  <si>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</si>
  <si>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</si>
  <si>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</si>
  <si>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</si>
  <si>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</si>
  <si>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</si>
  <si>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</si>
  <si>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</si>
  <si>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</si>
  <si>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</si>
  <si>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</si>
  <si>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</si>
  <si>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</si>
  <si>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</si>
  <si>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</si>
  <si>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</si>
  <si>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</si>
  <si>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</si>
  <si>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</si>
  <si>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</si>
  <si>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</si>
  <si>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</si>
  <si>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</si>
  <si>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</si>
  <si>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</si>
  <si>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</si>
  <si>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</si>
  <si>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</si>
  <si>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</si>
  <si>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</si>
  <si>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</si>
  <si>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</si>
  <si>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</si>
  <si>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</si>
  <si>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</si>
  <si>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</si>
  <si>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</si>
  <si>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</si>
  <si>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</si>
  <si>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</si>
  <si>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</si>
  <si>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</si>
  <si>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</si>
  <si>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</si>
  <si>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</si>
  <si>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</si>
  <si>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</si>
  <si>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</si>
  <si>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</si>
  <si>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</si>
  <si>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</si>
  <si>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</si>
  <si>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</si>
  <si>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</si>
  <si>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</si>
  <si>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</si>
  <si>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</si>
  <si>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</si>
  <si>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</si>
  <si>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</si>
  <si>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</si>
  <si>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</si>
  <si>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</si>
  <si>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</si>
  <si>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</si>
  <si>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</si>
  <si>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</si>
  <si>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</si>
  <si>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</si>
  <si>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</si>
  <si>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</si>
  <si>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</si>
  <si>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</si>
  <si>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</si>
  <si>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</si>
  <si>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</si>
  <si>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</si>
  <si>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</si>
  <si>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</si>
  <si>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</si>
  <si>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</si>
  <si>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</si>
  <si>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</si>
  <si>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</si>
  <si>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</si>
  <si>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</si>
  <si>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</si>
  <si>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</si>
  <si>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</si>
  <si>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</si>
  <si>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</si>
  <si>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</si>
  <si>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</si>
  <si>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</si>
  <si>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</si>
  <si>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</si>
  <si>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</si>
  <si>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</si>
  <si>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</si>
  <si>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</si>
  <si>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</si>
  <si>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</si>
  <si>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</si>
  <si>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</si>
  <si>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</si>
  <si>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</si>
  <si>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</si>
  <si>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</si>
  <si>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</si>
  <si>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</si>
  <si>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</si>
  <si>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</si>
  <si>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</si>
  <si>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</si>
  <si>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</si>
  <si>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</si>
  <si>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</si>
  <si>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</si>
  <si>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</si>
  <si>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</si>
  <si>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</si>
  <si>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</si>
  <si>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</si>
  <si>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</si>
  <si>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</si>
  <si>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</si>
  <si>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</si>
  <si>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</si>
  <si>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</si>
  <si>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</si>
  <si>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</si>
  <si>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</si>
  <si>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</si>
  <si>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</si>
  <si>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</si>
  <si>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</si>
  <si>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</si>
  <si>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</si>
  <si>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</si>
  <si>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</si>
  <si>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</si>
  <si>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</si>
  <si>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</si>
  <si>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</si>
  <si>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</si>
  <si>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</si>
  <si>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</si>
  <si>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</si>
  <si>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</si>
  <si>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</si>
  <si>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</si>
  <si>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</si>
  <si>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</si>
  <si>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</si>
  <si>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</si>
  <si>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</si>
  <si>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</si>
  <si>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</si>
  <si>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</si>
  <si>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</si>
  <si>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</si>
  <si>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</si>
  <si>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</si>
  <si>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</si>
  <si>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</si>
  <si>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</si>
  <si>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</si>
  <si>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</si>
  <si>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</si>
  <si>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</si>
  <si>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</si>
  <si>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</si>
  <si>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</si>
  <si>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</si>
  <si>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</si>
  <si>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</si>
  <si>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</si>
  <si>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</si>
  <si>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</si>
  <si>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</si>
  <si>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</si>
  <si>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</si>
  <si>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</si>
  <si>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</si>
  <si>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</si>
  <si>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</si>
  <si>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</si>
  <si>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</si>
  <si>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</si>
  <si>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</si>
  <si>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</si>
  <si>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</si>
  <si>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</si>
  <si>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</si>
  <si>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</si>
  <si>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</si>
  <si>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</si>
  <si>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</si>
  <si>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</si>
  <si>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</si>
  <si>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</si>
  <si>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</si>
  <si>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</si>
  <si>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</si>
  <si>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</si>
  <si>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</si>
  <si>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</si>
  <si>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</si>
  <si>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</si>
  <si>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</si>
  <si>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</si>
  <si>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</si>
  <si>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</si>
  <si>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</si>
  <si>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</si>
  <si>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</si>
  <si>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</si>
  <si>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</si>
  <si>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</si>
  <si>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</si>
  <si>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</si>
  <si>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</si>
  <si>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</si>
  <si>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</si>
  <si>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</si>
  <si>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</si>
  <si>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</si>
  <si>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</si>
  <si>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</si>
  <si>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</si>
  <si>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</si>
  <si>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</si>
  <si>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</si>
  <si>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</si>
  <si>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</si>
  <si>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</si>
  <si>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</si>
  <si>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</si>
  <si>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</si>
  <si>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</si>
  <si>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</si>
  <si>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</si>
  <si>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</si>
  <si>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</si>
  <si>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</si>
  <si>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</si>
  <si>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</si>
  <si>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</si>
  <si>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</si>
  <si>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</si>
  <si>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</si>
  <si>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</si>
  <si>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</si>
  <si>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</si>
  <si>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</si>
  <si>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</si>
  <si>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</si>
  <si>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</si>
  <si>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</si>
  <si>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</si>
  <si>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</si>
  <si>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</si>
  <si>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</si>
  <si>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</si>
  <si>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</si>
  <si>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</si>
  <si>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</si>
  <si>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</si>
  <si>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</si>
  <si>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</si>
  <si>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</si>
  <si>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</si>
  <si>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</si>
  <si>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</si>
  <si>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</si>
  <si>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</si>
  <si>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</si>
  <si>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</si>
  <si>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</si>
  <si>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</si>
  <si>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</si>
  <si>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</si>
  <si>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</si>
  <si>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</si>
  <si>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</si>
  <si>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</si>
  <si>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</si>
  <si>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</si>
  <si>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</si>
  <si>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</si>
  <si>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</si>
  <si>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</si>
  <si>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</si>
  <si>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</si>
  <si>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</si>
  <si>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</si>
  <si>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</si>
  <si>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</si>
  <si>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</si>
  <si>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</si>
  <si>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</si>
  <si>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</si>
  <si>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</si>
  <si>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</si>
  <si>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</si>
  <si>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</si>
  <si>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</si>
  <si>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</si>
  <si>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</si>
  <si>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</si>
  <si>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</si>
  <si>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</si>
  <si>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</si>
  <si>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</si>
  <si>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</si>
  <si>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</si>
  <si>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</si>
  <si>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</si>
  <si>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</si>
  <si>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</si>
  <si>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</si>
  <si>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</si>
  <si>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</si>
  <si>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</si>
  <si>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</si>
  <si>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</si>
  <si>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</si>
  <si>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</si>
  <si>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</si>
  <si>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</si>
  <si>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</si>
  <si>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</si>
  <si>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</si>
  <si>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</si>
  <si>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</si>
  <si>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</si>
  <si>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</si>
  <si>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</si>
  <si>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</si>
  <si>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</si>
  <si>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</si>
  <si>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</si>
  <si>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</si>
  <si>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</si>
  <si>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</si>
  <si>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</si>
  <si>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</si>
  <si>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</si>
  <si>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</si>
  <si>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</si>
  <si>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</si>
  <si>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</si>
  <si>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</si>
  <si>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</si>
  <si>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</si>
  <si>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</si>
  <si>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</si>
  <si>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</si>
  <si>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</si>
  <si>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</si>
  <si>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</si>
  <si>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</si>
  <si>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</si>
  <si>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</si>
  <si>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</si>
  <si>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</si>
  <si>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</si>
  <si>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</si>
  <si>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</si>
  <si>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</si>
  <si>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</si>
  <si>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</si>
  <si>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</si>
  <si>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</si>
  <si>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</si>
  <si>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</si>
  <si>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</si>
  <si>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</si>
  <si>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</si>
  <si>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</si>
  <si>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</si>
  <si>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</si>
  <si>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</si>
  <si>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</si>
  <si>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</si>
  <si>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</si>
  <si>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</si>
  <si>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</si>
  <si>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</si>
  <si>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</si>
  <si>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</si>
  <si>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</si>
  <si>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</si>
  <si>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</si>
  <si>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</si>
  <si>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</si>
  <si>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</si>
  <si>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</si>
  <si>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</si>
  <si>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</si>
  <si>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</si>
  <si>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</si>
  <si>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</si>
  <si>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</si>
  <si>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</si>
  <si>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</si>
  <si>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</si>
  <si>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</si>
  <si>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</si>
  <si>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</si>
  <si>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</si>
  <si>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</si>
  <si>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</si>
  <si>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</si>
  <si>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</si>
  <si>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</si>
  <si>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</si>
  <si>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</si>
  <si>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</si>
  <si>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</si>
  <si>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</si>
  <si>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</si>
  <si>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</si>
  <si>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</si>
  <si>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</si>
  <si>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</si>
  <si>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</si>
  <si>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</si>
  <si>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</si>
  <si>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</si>
  <si>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</si>
  <si>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</si>
  <si>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</si>
  <si>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</si>
  <si>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</si>
  <si>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</si>
  <si>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</si>
  <si>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</si>
  <si>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</si>
  <si>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</si>
  <si>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</si>
  <si>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</si>
  <si>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</si>
  <si>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</si>
  <si>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</si>
  <si>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</si>
  <si>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</si>
  <si>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</si>
  <si>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</si>
  <si>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</si>
  <si>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</si>
  <si>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</si>
  <si>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</si>
  <si>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</si>
  <si>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</si>
  <si>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</si>
  <si>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</si>
  <si>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</si>
  <si>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</si>
  <si>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</si>
  <si>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</si>
  <si>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</si>
  <si>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</si>
  <si>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</si>
  <si>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</si>
  <si>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</si>
  <si>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</si>
  <si>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</si>
  <si>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</si>
  <si>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</si>
  <si>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</si>
  <si>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</si>
  <si>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</si>
  <si>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</si>
  <si>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</si>
  <si>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</si>
  <si>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</si>
  <si>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</si>
  <si>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</si>
  <si>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</si>
  <si>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</si>
  <si>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</si>
  <si>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</si>
  <si>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</si>
  <si>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</si>
  <si>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</si>
  <si>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</si>
  <si>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</si>
  <si>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</si>
  <si>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</si>
  <si>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</si>
  <si>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</si>
  <si>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</si>
  <si>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</si>
  <si>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</si>
  <si>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</si>
  <si>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</si>
  <si>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</si>
  <si>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</si>
  <si>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</si>
  <si>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</si>
  <si>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</si>
  <si>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</si>
  <si>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</si>
  <si>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</si>
  <si>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</si>
  <si>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</si>
  <si>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</si>
  <si>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</si>
  <si>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</si>
  <si>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</si>
  <si>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</si>
  <si>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</si>
  <si>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</si>
  <si>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</si>
  <si>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</si>
  <si>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</si>
  <si>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</si>
  <si>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</si>
  <si>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</si>
  <si>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</si>
  <si>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</si>
  <si>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</si>
  <si>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</si>
  <si>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</si>
  <si>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</si>
  <si>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</si>
  <si>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</si>
  <si>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</si>
  <si>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</si>
  <si>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</si>
  <si>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</si>
  <si>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</si>
  <si>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</si>
  <si>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</si>
  <si>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</si>
  <si>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</si>
  <si>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</si>
  <si>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</si>
  <si>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</si>
  <si>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</si>
  <si>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</si>
  <si>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</si>
  <si>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</si>
  <si>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</si>
  <si>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</si>
  <si>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</si>
  <si>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</si>
  <si>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</si>
  <si>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</si>
  <si>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</si>
  <si>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</si>
  <si>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</si>
  <si>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</si>
  <si>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</si>
  <si>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</si>
  <si>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</si>
  <si>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</si>
  <si>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</si>
  <si>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</si>
  <si>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</si>
  <si>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</si>
  <si>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</si>
  <si>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</si>
  <si>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</si>
  <si>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</si>
  <si>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</si>
  <si>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</si>
  <si>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</si>
  <si>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</si>
  <si>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</si>
  <si>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</si>
  <si>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</si>
  <si>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</si>
  <si>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</si>
  <si>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</si>
  <si>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</si>
  <si>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</si>
  <si>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</si>
  <si>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</si>
  <si>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</si>
  <si>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</si>
  <si>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</si>
  <si>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</si>
  <si>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</si>
  <si>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</si>
  <si>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</si>
  <si>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</si>
  <si>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</si>
  <si>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</si>
  <si>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</si>
  <si>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</si>
  <si>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</si>
  <si>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</si>
  <si>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</si>
  <si>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</si>
  <si>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</si>
  <si>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</si>
  <si>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</si>
  <si>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</si>
  <si>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</si>
  <si>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</si>
  <si>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</si>
  <si>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</si>
  <si>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</si>
  <si>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</si>
  <si>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</si>
  <si>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</si>
  <si>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</si>
  <si>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</si>
  <si>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</si>
  <si>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</si>
  <si>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</si>
  <si>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</si>
  <si>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</si>
  <si>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</si>
  <si>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</si>
  <si>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</si>
  <si>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</si>
  <si>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</si>
  <si>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</si>
  <si>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</si>
  <si>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</si>
  <si>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</si>
  <si>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</si>
  <si>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</si>
  <si>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</si>
  <si>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</si>
  <si>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</si>
  <si>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</si>
  <si>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</si>
  <si>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</si>
  <si>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</si>
  <si>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</si>
  <si>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</si>
  <si>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</si>
  <si>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</si>
  <si>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</si>
  <si>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</si>
  <si>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</si>
  <si>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</si>
  <si>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</si>
  <si>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</si>
  <si>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</si>
  <si>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</si>
  <si>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</si>
  <si>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</si>
  <si>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</si>
  <si>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</si>
  <si>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</si>
  <si>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</si>
  <si>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</si>
  <si>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</si>
  <si>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</si>
  <si>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</si>
  <si>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</si>
  <si>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</si>
  <si>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</si>
  <si>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</si>
  <si>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</si>
  <si>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</si>
  <si>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</si>
  <si>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</si>
  <si>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</si>
  <si>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</si>
  <si>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</si>
  <si>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</si>
  <si>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</si>
  <si>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</si>
  <si>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</si>
  <si>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</si>
  <si>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</si>
  <si>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</si>
  <si>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</si>
  <si>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</si>
  <si>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</si>
  <si>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</si>
  <si>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</si>
  <si>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</si>
  <si>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</si>
  <si>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</si>
  <si>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</si>
  <si>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</si>
  <si>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</si>
  <si>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</si>
  <si>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</si>
  <si>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</si>
  <si>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</si>
  <si>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</si>
  <si>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</si>
  <si>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</si>
  <si>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</si>
  <si>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</si>
  <si>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</si>
  <si>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</si>
  <si>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</si>
  <si>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</si>
  <si>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</si>
  <si>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</si>
  <si>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</si>
  <si>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</si>
  <si>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</si>
  <si>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</si>
  <si>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</si>
  <si>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</si>
  <si>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</si>
  <si>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</si>
  <si>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</si>
  <si>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</si>
  <si>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</si>
  <si>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</si>
  <si>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</si>
  <si>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</si>
  <si>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</si>
  <si>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</si>
  <si>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</si>
  <si>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</si>
  <si>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</si>
  <si>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</si>
  <si>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</si>
  <si>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</si>
  <si>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</si>
  <si>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</si>
  <si>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</si>
  <si>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</si>
  <si>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</si>
  <si>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</si>
  <si>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</si>
  <si>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</si>
  <si>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</si>
  <si>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</si>
  <si>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</si>
  <si>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</si>
  <si>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</si>
  <si>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</si>
  <si>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</si>
  <si>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</si>
  <si>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</si>
  <si>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</si>
  <si>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</si>
  <si>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</si>
  <si>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</si>
  <si>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</si>
  <si>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</si>
  <si>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</si>
  <si>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</si>
  <si>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</si>
  <si>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</si>
  <si>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</si>
  <si>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</si>
  <si>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</si>
  <si>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</si>
  <si>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</si>
  <si>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</si>
  <si>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</si>
  <si>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</si>
  <si>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</si>
  <si>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</si>
  <si>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</si>
  <si>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</si>
  <si>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</si>
  <si>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</si>
  <si>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</si>
  <si>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</si>
  <si>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</si>
  <si>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</si>
  <si>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</si>
  <si>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</si>
  <si>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</si>
  <si>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</si>
  <si>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</si>
  <si>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</si>
  <si>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</si>
  <si>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</si>
  <si>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</si>
  <si>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</si>
  <si>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</si>
  <si>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</si>
  <si>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</si>
  <si>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</si>
  <si>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</si>
  <si>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</si>
  <si>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</si>
  <si>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</si>
  <si>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</si>
  <si>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</si>
  <si>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</si>
  <si>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</si>
  <si>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</si>
  <si>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</si>
  <si>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</si>
  <si>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</si>
  <si>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</si>
  <si>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</si>
  <si>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</si>
  <si>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</si>
  <si>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</si>
  <si>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</si>
  <si>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</si>
  <si>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</si>
  <si>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</si>
  <si>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</si>
  <si>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</si>
  <si>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</si>
  <si>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</si>
  <si>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</si>
  <si>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</si>
  <si>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</si>
  <si>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</si>
  <si>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</si>
  <si>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</si>
  <si>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</si>
  <si>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</si>
  <si>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</si>
  <si>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</si>
  <si>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</si>
  <si>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</si>
  <si>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</si>
  <si>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</si>
  <si>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</si>
  <si>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</si>
  <si>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</si>
  <si>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</si>
  <si>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</si>
  <si>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</si>
  <si>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</si>
  <si>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</si>
  <si>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</si>
  <si>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</si>
  <si>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</si>
  <si>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</si>
  <si>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</si>
  <si>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</si>
  <si>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</si>
  <si>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</si>
  <si>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</si>
  <si>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</si>
  <si>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</si>
  <si>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</si>
  <si>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</si>
  <si>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</si>
  <si>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</si>
  <si>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</si>
  <si>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</si>
  <si>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</si>
  <si>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</si>
  <si>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</si>
  <si>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</si>
  <si>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</si>
  <si>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</si>
  <si>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</si>
  <si>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</si>
  <si>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</si>
  <si>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</si>
  <si>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</si>
  <si>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</si>
  <si>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</si>
  <si>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</si>
  <si>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</si>
  <si>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</si>
  <si>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</si>
  <si>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</si>
  <si>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</si>
  <si>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</si>
  <si>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</si>
  <si>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</si>
  <si>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</si>
  <si>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</si>
  <si>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</si>
  <si>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</si>
  <si>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</si>
  <si>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</si>
  <si>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</si>
  <si>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</si>
  <si>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</si>
  <si>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</si>
  <si>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</si>
  <si>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</si>
  <si>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</si>
  <si>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</si>
  <si>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</si>
  <si>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</si>
  <si>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</si>
  <si>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</si>
  <si>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</si>
  <si>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</si>
  <si>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</si>
  <si>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</si>
  <si>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</si>
  <si>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</si>
  <si>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</si>
  <si>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</si>
  <si>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</si>
  <si>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</si>
  <si>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</si>
  <si>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</si>
  <si>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</si>
  <si>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</si>
  <si>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</si>
  <si>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</si>
  <si>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</si>
  <si>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</si>
  <si>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</si>
  <si>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</si>
  <si>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</si>
  <si>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</si>
  <si>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</si>
  <si>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</si>
  <si>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</si>
  <si>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</si>
  <si>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</si>
  <si>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</si>
  <si>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</si>
  <si>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</si>
  <si>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</si>
  <si>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</si>
  <si>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</si>
  <si>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</si>
  <si>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</si>
  <si>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</si>
  <si>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</si>
  <si>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</si>
  <si>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</si>
  <si>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</si>
  <si>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</si>
  <si>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</si>
  <si>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</si>
  <si>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</si>
  <si>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</si>
  <si>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</si>
  <si>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</si>
  <si>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</si>
  <si>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</si>
  <si>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</si>
  <si>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</si>
  <si>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</si>
  <si>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</si>
  <si>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</si>
  <si>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</si>
  <si>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</si>
  <si>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</si>
  <si>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</si>
  <si>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</si>
  <si>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</si>
  <si>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</si>
  <si>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</si>
  <si>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</si>
  <si>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</si>
  <si>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</si>
  <si>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</si>
  <si>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</si>
  <si>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</si>
  <si>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</si>
  <si>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</si>
  <si>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</si>
  <si>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</si>
  <si>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</si>
  <si>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</si>
  <si>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</si>
  <si>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</si>
  <si>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</si>
  <si>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</si>
  <si>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</si>
  <si>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</si>
  <si>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</si>
  <si>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</si>
  <si>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</si>
  <si>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</si>
  <si>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</si>
  <si>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</si>
  <si>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</si>
  <si>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</si>
  <si>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</si>
  <si>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</si>
  <si>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</si>
  <si>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</si>
  <si>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</si>
  <si>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</si>
  <si>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</si>
  <si>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</si>
  <si>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</si>
  <si>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</si>
  <si>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</si>
  <si>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</si>
  <si>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</si>
  <si>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</si>
  <si>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</si>
  <si>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</si>
  <si>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</si>
  <si>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</si>
  <si>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</si>
  <si>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</si>
  <si>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</si>
  <si>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</si>
  <si>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</si>
  <si>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</si>
  <si>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</si>
  <si>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</si>
  <si>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</si>
  <si>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</si>
  <si>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</si>
  <si>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</si>
  <si>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</si>
  <si>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</si>
  <si>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</si>
  <si>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</si>
  <si>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</si>
  <si>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</si>
  <si>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</si>
  <si>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</si>
  <si>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</si>
  <si>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</si>
  <si>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</si>
  <si>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</si>
  <si>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</si>
  <si>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</si>
  <si>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</si>
  <si>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</si>
  <si>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</si>
  <si>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</si>
  <si>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</si>
  <si>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</si>
  <si>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</si>
  <si>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</si>
  <si>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</si>
  <si>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</si>
  <si>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</si>
  <si>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</si>
  <si>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</si>
  <si>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</si>
  <si>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</si>
  <si>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</si>
  <si>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</si>
  <si>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</si>
  <si>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</si>
  <si>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</si>
  <si>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</si>
  <si>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</si>
  <si>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</si>
  <si>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</si>
  <si>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</si>
  <si>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</si>
  <si>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</si>
  <si>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</si>
  <si>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</si>
  <si>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</si>
  <si>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</si>
  <si>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</si>
  <si>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</si>
  <si>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</si>
  <si>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</si>
  <si>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</si>
  <si>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</si>
  <si>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</si>
  <si>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</si>
  <si>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</si>
  <si>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</si>
  <si>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</si>
  <si>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</si>
  <si>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</si>
  <si>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</si>
  <si>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</si>
  <si>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</si>
  <si>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</si>
  <si>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</si>
  <si>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</si>
  <si>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</si>
  <si>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</si>
  <si>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</si>
  <si>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</si>
  <si>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</si>
  <si>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</si>
  <si>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</si>
  <si>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</si>
  <si>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</si>
  <si>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</si>
  <si>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</si>
  <si>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</si>
  <si>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</si>
  <si>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</si>
  <si>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</si>
  <si>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</si>
  <si>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</si>
  <si>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</si>
  <si>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</si>
  <si>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</si>
  <si>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</si>
  <si>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</si>
  <si>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</si>
  <si>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</si>
  <si>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</si>
  <si>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</si>
  <si>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</si>
  <si>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</si>
  <si>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</si>
  <si>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</si>
  <si>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</si>
  <si>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</si>
  <si>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</si>
  <si>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</si>
  <si>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</si>
  <si>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</si>
  <si>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</si>
  <si>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</si>
  <si>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</si>
  <si>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</si>
  <si>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</si>
  <si>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</si>
  <si>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</si>
  <si>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</si>
  <si>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</si>
  <si>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</si>
  <si>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</si>
  <si>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</si>
  <si>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</si>
  <si>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</si>
  <si>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</si>
  <si>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</si>
  <si>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</si>
  <si>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</si>
  <si>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</si>
  <si>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</si>
  <si>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</si>
  <si>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</si>
  <si>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</si>
  <si>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</si>
  <si>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</si>
  <si>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</si>
  <si>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</si>
  <si>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</si>
  <si>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</si>
  <si>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</si>
  <si>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</si>
  <si>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</si>
  <si>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</si>
  <si>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</si>
  <si>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</si>
  <si>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</si>
  <si>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</si>
  <si>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</si>
  <si>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</si>
  <si>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</si>
  <si>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</si>
  <si>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</si>
  <si>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</si>
  <si>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</si>
  <si>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</si>
  <si>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</si>
  <si>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</si>
  <si>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</si>
  <si>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</si>
  <si>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</si>
  <si>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</si>
  <si>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</si>
  <si>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</si>
  <si>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</si>
  <si>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</si>
  <si>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</si>
  <si>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</si>
  <si>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</si>
  <si>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</si>
  <si>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</si>
  <si>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</si>
  <si>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</si>
  <si>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</si>
  <si>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</si>
  <si>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</si>
  <si>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</si>
  <si>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</si>
  <si>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</si>
  <si>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</si>
  <si>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</si>
  <si>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</si>
  <si>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</si>
  <si>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</si>
  <si>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</si>
  <si>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</si>
  <si>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</si>
  <si>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</si>
  <si>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</si>
  <si>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</si>
  <si>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</si>
  <si>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</si>
  <si>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</si>
  <si>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</si>
  <si>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</si>
  <si>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</si>
  <si>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</si>
  <si>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</si>
  <si>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</si>
  <si>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</si>
  <si>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</si>
  <si>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</si>
  <si>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</si>
  <si>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</si>
  <si>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</si>
  <si>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</si>
  <si>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</si>
  <si>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</si>
  <si>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</si>
  <si>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</si>
  <si>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</si>
  <si>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</si>
  <si>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</si>
  <si>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</si>
  <si>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</si>
  <si>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</si>
  <si>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</si>
  <si>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</si>
  <si>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</si>
  <si>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</si>
  <si>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</si>
  <si>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</si>
  <si>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</si>
  <si>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</si>
  <si>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</si>
  <si>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</si>
  <si>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</si>
  <si>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</si>
  <si>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</si>
  <si>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</si>
  <si>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</si>
  <si>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</si>
  <si>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</si>
  <si>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</si>
  <si>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</si>
  <si>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</si>
  <si>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</si>
  <si>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</si>
  <si>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</si>
  <si>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</si>
  <si>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</si>
  <si>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</si>
  <si>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</si>
  <si>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</si>
  <si>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</si>
  <si>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</si>
  <si>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</si>
  <si>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</si>
  <si>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</si>
  <si>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</si>
  <si>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</si>
  <si>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</si>
  <si>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</si>
  <si>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</si>
  <si>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</si>
  <si>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</si>
  <si>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</si>
  <si>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</si>
  <si>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</si>
  <si>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</si>
  <si>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</si>
  <si>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</si>
  <si>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</si>
  <si>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</si>
  <si>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</si>
  <si>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</si>
  <si>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</si>
  <si>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</si>
  <si>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</si>
  <si>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</si>
  <si>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</si>
  <si>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</si>
  <si>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</si>
  <si>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</si>
  <si>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</si>
  <si>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</si>
  <si>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</si>
  <si>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</si>
  <si>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</si>
  <si>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</si>
  <si>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</si>
  <si>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</si>
  <si>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</si>
  <si>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</si>
  <si>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</si>
  <si>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</si>
  <si>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</si>
  <si>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</si>
  <si>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</si>
  <si>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</si>
  <si>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</si>
  <si>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</si>
  <si>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</si>
  <si>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</si>
  <si>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</si>
  <si>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</si>
  <si>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</si>
  <si>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</si>
  <si>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</si>
  <si>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</si>
  <si>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</si>
  <si>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</si>
  <si>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</si>
  <si>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</si>
  <si>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</si>
  <si>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</si>
  <si>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</si>
  <si>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</si>
  <si>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</si>
  <si>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</si>
  <si>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</si>
  <si>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</si>
  <si>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</si>
  <si>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</si>
  <si>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</si>
  <si>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</si>
  <si>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</si>
  <si>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</si>
  <si>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</si>
  <si>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</si>
  <si>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</si>
  <si>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</si>
  <si>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</si>
  <si>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</si>
  <si>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</si>
  <si>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</si>
  <si>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</si>
  <si>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</si>
  <si>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</si>
  <si>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</si>
  <si>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</si>
  <si>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</si>
  <si>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</si>
  <si>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</si>
  <si>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</si>
  <si>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</si>
  <si>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</si>
  <si>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</si>
  <si>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</si>
  <si>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</si>
  <si>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</si>
  <si>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</si>
  <si>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</si>
  <si>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</si>
  <si>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</si>
  <si>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</si>
  <si>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</si>
  <si>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</si>
  <si>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</si>
  <si>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</si>
  <si>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</si>
  <si>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</si>
  <si>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</si>
  <si>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</si>
  <si>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</si>
  <si>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</si>
  <si>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</si>
  <si>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</si>
  <si>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</si>
  <si>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</si>
  <si>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</si>
  <si>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</si>
  <si>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</si>
  <si>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</si>
  <si>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</si>
  <si>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</si>
  <si>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</si>
  <si>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</si>
  <si>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</si>
  <si>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</si>
  <si>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</si>
  <si>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</si>
  <si>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</si>
  <si>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</si>
  <si>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</si>
  <si>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</si>
  <si>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</si>
  <si>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</si>
  <si>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</si>
  <si>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</si>
  <si>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</si>
  <si>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</si>
  <si>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</si>
  <si>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</si>
  <si>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</si>
  <si>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</si>
  <si>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</si>
  <si>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</si>
  <si>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</si>
  <si>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</si>
  <si>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</si>
  <si>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</si>
  <si>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</si>
  <si>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</si>
  <si>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</si>
  <si>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</si>
  <si>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</si>
  <si>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</si>
  <si>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</si>
  <si>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</si>
  <si>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</si>
  <si>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</si>
  <si>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</si>
  <si>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</si>
  <si>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</si>
  <si>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</si>
  <si>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</si>
  <si>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</si>
  <si>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</si>
  <si>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</si>
  <si>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</si>
  <si>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</si>
  <si>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</si>
  <si>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</si>
  <si>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</si>
  <si>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</si>
  <si>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</si>
  <si>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</si>
  <si>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</si>
  <si>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</si>
  <si>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</si>
  <si>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</si>
  <si>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</si>
  <si>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</si>
  <si>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</si>
  <si>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</si>
  <si>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</si>
  <si>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</si>
  <si>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</si>
  <si>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</si>
  <si>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</si>
  <si>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</si>
  <si>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</si>
  <si>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</si>
  <si>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</si>
  <si>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</si>
  <si>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</si>
  <si>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</si>
  <si>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</si>
  <si>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</si>
  <si>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</si>
  <si>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</si>
  <si>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</si>
  <si>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</si>
  <si>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</si>
  <si>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</si>
  <si>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</si>
  <si>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</si>
  <si>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</si>
  <si>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</si>
  <si>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</si>
  <si>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</si>
  <si>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</si>
  <si>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</si>
  <si>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</si>
  <si>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</si>
  <si>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</si>
  <si>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</si>
  <si>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</si>
  <si>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</si>
  <si>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</si>
  <si>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</si>
  <si>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</si>
  <si>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</si>
  <si>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</si>
  <si>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</si>
  <si>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</si>
  <si>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</si>
  <si>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</si>
  <si>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</si>
  <si>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</si>
  <si>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</si>
  <si>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</si>
  <si>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</si>
  <si>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</si>
  <si>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</si>
  <si>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</si>
  <si>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</si>
  <si>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</si>
  <si>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</si>
  <si>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</si>
  <si>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</si>
  <si>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</si>
  <si>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</si>
  <si>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</si>
  <si>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</si>
  <si>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</si>
  <si>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</si>
  <si>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</si>
  <si>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</si>
  <si>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</si>
  <si>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</si>
  <si>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</si>
  <si>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</si>
  <si>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</si>
  <si>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</si>
  <si>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</si>
  <si>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</si>
  <si>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</si>
  <si>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</si>
  <si>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</si>
  <si>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</si>
  <si>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</si>
  <si>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</si>
  <si>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</si>
  <si>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</si>
  <si>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</si>
  <si>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</si>
  <si>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</si>
  <si>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</si>
  <si>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</si>
  <si>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</si>
  <si>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</si>
  <si>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</si>
  <si>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</si>
  <si>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</si>
  <si>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</si>
  <si>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</si>
  <si>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</si>
  <si>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</si>
  <si>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</si>
  <si>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</si>
  <si>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</si>
  <si>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</si>
  <si>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</si>
  <si>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</si>
  <si>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</si>
  <si>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</si>
  <si>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</si>
  <si>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</si>
  <si>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</si>
  <si>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</si>
  <si>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</si>
  <si>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</si>
  <si>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</si>
  <si>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</si>
  <si>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</si>
  <si>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</si>
  <si>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</si>
  <si>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</si>
  <si>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</si>
  <si>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</si>
  <si>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</si>
  <si>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</si>
  <si>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</si>
  <si>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</si>
  <si>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</si>
  <si>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</si>
  <si>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</si>
  <si>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</si>
  <si>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</si>
  <si>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</si>
  <si>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</si>
  <si>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</si>
  <si>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</si>
  <si>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</si>
  <si>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</si>
  <si>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</si>
  <si>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</si>
  <si>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</si>
  <si>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</si>
  <si>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</si>
  <si>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</si>
  <si>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</si>
  <si>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</si>
  <si>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</si>
  <si>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</si>
  <si>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</si>
  <si>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</si>
  <si>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</si>
  <si>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</si>
  <si>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</si>
  <si>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</si>
  <si>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</si>
  <si>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</si>
  <si>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</si>
  <si>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</si>
  <si>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</si>
  <si>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</si>
  <si>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</si>
  <si>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</si>
  <si>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</si>
  <si>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</si>
  <si>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</si>
  <si>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</si>
  <si>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</si>
  <si>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</si>
  <si>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</si>
  <si>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</si>
  <si>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</si>
  <si>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</si>
  <si>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</si>
  <si>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</si>
  <si>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</si>
  <si>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</si>
  <si>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</si>
  <si>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</si>
  <si>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</si>
  <si>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</si>
  <si>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</si>
  <si>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</si>
  <si>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</si>
  <si>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</si>
  <si>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</si>
  <si>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</si>
  <si>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</si>
  <si>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</si>
  <si>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</si>
  <si>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</si>
  <si>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</si>
  <si>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</si>
  <si>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</si>
  <si>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</si>
  <si>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</si>
  <si>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</si>
  <si>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</si>
  <si>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</si>
  <si>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</si>
  <si>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</si>
  <si>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</si>
  <si>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</si>
  <si>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</si>
  <si>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</si>
  <si>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</si>
  <si>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</si>
  <si>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</si>
  <si>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</si>
  <si>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</si>
  <si>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</si>
  <si>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</si>
  <si>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</si>
  <si>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</si>
  <si>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</si>
  <si>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</si>
  <si>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</si>
  <si>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</si>
  <si>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</si>
  <si>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</si>
  <si>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</si>
  <si>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</si>
  <si>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</si>
  <si>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</si>
  <si>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</si>
  <si>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</si>
  <si>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</si>
  <si>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</si>
  <si>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</si>
  <si>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</si>
  <si>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</si>
  <si>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</si>
  <si>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</si>
  <si>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</si>
  <si>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</si>
  <si>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</si>
  <si>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</si>
  <si>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</si>
  <si>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</si>
  <si>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</si>
  <si>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</si>
  <si>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</si>
  <si>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</si>
  <si>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</si>
  <si>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</si>
  <si>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</si>
  <si>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</si>
  <si>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</si>
  <si>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</si>
  <si>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</si>
  <si>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</si>
  <si>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</si>
  <si>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</si>
  <si>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</si>
  <si>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</si>
  <si>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</si>
  <si>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</si>
  <si>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</si>
  <si>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</si>
  <si>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</si>
  <si>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</si>
  <si>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</si>
  <si>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</si>
  <si>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</si>
  <si>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</si>
  <si>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</si>
  <si>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</si>
  <si>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</si>
  <si>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</si>
  <si>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</si>
  <si>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</si>
  <si>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</si>
  <si>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</si>
  <si>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</si>
  <si>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</si>
  <si>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</si>
  <si>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</si>
  <si>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</si>
  <si>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</si>
  <si>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</si>
  <si>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</si>
  <si>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</si>
  <si>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</si>
  <si>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</si>
  <si>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</si>
  <si>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</si>
  <si>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</si>
  <si>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</si>
  <si>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</si>
  <si>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</si>
  <si>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</si>
  <si>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</si>
  <si>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</si>
  <si>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</si>
  <si>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</si>
  <si>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</si>
  <si>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</si>
  <si>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</si>
  <si>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</si>
  <si>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</si>
  <si>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</si>
  <si>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</si>
  <si>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</si>
  <si>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</si>
  <si>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</si>
  <si>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</si>
  <si>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</si>
  <si>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</si>
  <si>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</si>
  <si>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</si>
  <si>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</si>
  <si>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</si>
  <si>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</si>
  <si>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</si>
  <si>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</si>
  <si>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</si>
  <si>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</si>
  <si>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</si>
  <si>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</si>
  <si>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</si>
  <si>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</si>
  <si>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</si>
  <si>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</si>
  <si>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</si>
  <si>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</si>
  <si>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</si>
  <si>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</si>
  <si>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</si>
  <si>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</si>
  <si>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</si>
  <si>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</si>
  <si>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</si>
  <si>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</si>
  <si>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</si>
  <si>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</si>
  <si>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</si>
  <si>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</si>
  <si>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</si>
  <si>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</si>
  <si>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</si>
  <si>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</si>
  <si>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</si>
  <si>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</si>
  <si>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</si>
  <si>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</si>
  <si>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</si>
  <si>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</si>
  <si>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</si>
  <si>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</si>
  <si>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</si>
  <si>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</si>
  <si>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</si>
  <si>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</si>
  <si>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</si>
  <si>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</si>
  <si>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</si>
  <si>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</si>
  <si>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</si>
  <si>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</si>
  <si>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</si>
  <si>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</si>
  <si>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</si>
  <si>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</si>
  <si>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</si>
  <si>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</si>
  <si>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</si>
  <si>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</si>
  <si>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</si>
  <si>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</si>
  <si>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</si>
  <si>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</si>
  <si>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</si>
  <si>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</si>
  <si>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</si>
  <si>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</si>
  <si>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</si>
  <si>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</si>
  <si>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</si>
  <si>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</si>
  <si>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</si>
  <si>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</si>
  <si>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</si>
  <si>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</si>
  <si>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</si>
  <si>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</si>
  <si>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</si>
  <si>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</si>
  <si>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</si>
  <si>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</si>
  <si>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</si>
  <si>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</si>
  <si>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</si>
  <si>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</si>
  <si>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</si>
  <si>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</si>
  <si>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</si>
  <si>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</si>
  <si>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</si>
  <si>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</si>
  <si>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</si>
  <si>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</si>
  <si>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</si>
  <si>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</si>
  <si>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</si>
  <si>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</si>
  <si>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</si>
  <si>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</si>
  <si>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</si>
  <si>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</si>
  <si>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</si>
  <si>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</si>
  <si>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</si>
  <si>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</si>
  <si>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</si>
  <si>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</si>
  <si>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</si>
  <si>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</si>
  <si>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</si>
  <si>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</si>
  <si>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</si>
  <si>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</si>
  <si>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</si>
  <si>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</si>
  <si>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</si>
  <si>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</si>
  <si>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</si>
  <si>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</si>
  <si>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</si>
  <si>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</si>
  <si>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</si>
  <si>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</si>
  <si>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</si>
  <si>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</si>
  <si>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</si>
  <si>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</si>
  <si>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</si>
  <si>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</si>
  <si>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</si>
  <si>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</si>
  <si>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</si>
  <si>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</si>
  <si>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</si>
  <si>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</si>
  <si>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</si>
  <si>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</si>
  <si>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</si>
  <si>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</si>
  <si>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</si>
  <si>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</si>
  <si>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</si>
  <si>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</si>
  <si>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</si>
  <si>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</si>
  <si>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</si>
  <si>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</si>
  <si>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</si>
  <si>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</si>
  <si>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</si>
  <si>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</si>
  <si>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</si>
  <si>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</si>
  <si>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</si>
  <si>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</si>
  <si>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</si>
  <si>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</si>
  <si>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</si>
  <si>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</si>
  <si>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</si>
  <si>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</si>
  <si>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</si>
  <si>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</si>
  <si>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</si>
  <si>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</si>
  <si>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</si>
  <si>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</si>
  <si>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</si>
  <si>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</si>
  <si>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</si>
  <si>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</si>
  <si>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</si>
  <si>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</si>
  <si>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</si>
  <si>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</si>
  <si>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</si>
  <si>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</si>
  <si>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</si>
  <si>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</si>
  <si>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</si>
  <si>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</si>
  <si>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</si>
  <si>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</si>
  <si>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</si>
  <si>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</si>
  <si>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</si>
  <si>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</si>
  <si>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</si>
  <si>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</si>
  <si>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</si>
  <si>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</si>
  <si>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</si>
  <si>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</si>
  <si>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</si>
  <si>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</si>
  <si>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</si>
  <si>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</si>
  <si>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</si>
  <si>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</si>
  <si>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</si>
  <si>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</si>
  <si>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</si>
  <si>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</si>
  <si>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</si>
  <si>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</si>
  <si>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</si>
  <si>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</si>
  <si>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</si>
  <si>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</si>
  <si>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</si>
  <si>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</si>
  <si>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</si>
  <si>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</si>
  <si>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</si>
  <si>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</si>
  <si>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</si>
  <si>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</si>
  <si>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</si>
  <si>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</si>
  <si>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</si>
  <si>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</si>
  <si>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</si>
  <si>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</si>
  <si>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</si>
  <si>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</si>
  <si>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</si>
  <si>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</si>
  <si>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</si>
  <si>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</si>
  <si>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</si>
  <si>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</si>
  <si>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</si>
  <si>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</si>
  <si>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</si>
  <si>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</si>
  <si>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</si>
  <si>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</si>
  <si>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</si>
  <si>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</si>
  <si>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</si>
  <si>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</si>
  <si>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</si>
  <si>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</si>
  <si>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</si>
  <si>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</si>
  <si>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</si>
  <si>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</si>
  <si>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</si>
  <si>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</si>
  <si>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</si>
  <si>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</si>
  <si>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</si>
  <si>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</si>
  <si>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</si>
  <si>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</si>
  <si>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</si>
  <si>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</si>
  <si>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</si>
  <si>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</si>
  <si>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</si>
  <si>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</si>
  <si>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</si>
  <si>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</si>
  <si>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</si>
  <si>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</si>
  <si>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</si>
  <si>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</si>
  <si>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</si>
  <si>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</si>
  <si>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</si>
  <si>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</si>
  <si>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</si>
  <si>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</si>
  <si>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</si>
  <si>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</si>
  <si>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</si>
  <si>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</si>
  <si>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</si>
  <si>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</si>
  <si>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</si>
  <si>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</si>
  <si>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</si>
  <si>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</si>
  <si>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</si>
  <si>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</si>
  <si>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</si>
  <si>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</si>
  <si>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</si>
  <si>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</si>
  <si>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</si>
  <si>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</si>
  <si>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</si>
  <si>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</si>
  <si>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</si>
  <si>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</si>
  <si>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</si>
  <si>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</si>
  <si>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</si>
  <si>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</si>
  <si>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</si>
  <si>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</si>
  <si>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</si>
  <si>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</si>
  <si>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</si>
  <si>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</si>
  <si>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</si>
  <si>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</si>
  <si>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</si>
  <si>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</si>
  <si>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</si>
  <si>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</si>
  <si>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</si>
  <si>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</si>
  <si>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</si>
  <si>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</si>
  <si>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</si>
  <si>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</si>
  <si>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</si>
  <si>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</si>
  <si>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</si>
  <si>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</si>
  <si>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</si>
  <si>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</si>
  <si>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</si>
  <si>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</si>
  <si>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</si>
  <si>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</si>
  <si>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</si>
  <si>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</si>
  <si>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</si>
  <si>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</si>
  <si>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</si>
  <si>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</si>
  <si>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</si>
  <si>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</si>
  <si>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</si>
  <si>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</si>
  <si>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</si>
  <si>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</si>
  <si>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</si>
  <si>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</si>
  <si>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</si>
  <si>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</si>
  <si>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</si>
  <si>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</si>
  <si>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</si>
  <si>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</si>
  <si>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</si>
  <si>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</si>
  <si>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</si>
  <si>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</si>
  <si>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</si>
  <si>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</si>
  <si>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</si>
  <si>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</si>
  <si>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</si>
  <si>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</si>
  <si>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</si>
  <si>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</si>
  <si>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</si>
  <si>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</si>
  <si>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</si>
  <si>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</si>
  <si>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</si>
  <si>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</si>
  <si>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</si>
  <si>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</si>
  <si>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</si>
  <si>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</si>
  <si>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</si>
  <si>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</si>
  <si>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</si>
  <si>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</si>
  <si>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</si>
  <si>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</si>
  <si>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</si>
  <si>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</si>
  <si>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</si>
  <si>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</si>
  <si>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</si>
  <si>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</si>
  <si>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</si>
  <si>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</si>
  <si>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</si>
  <si>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</si>
  <si>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</si>
  <si>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</si>
  <si>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</si>
  <si>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</si>
  <si>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</si>
  <si>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</si>
  <si>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</si>
  <si>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</si>
  <si>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</si>
  <si>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</si>
  <si>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</si>
  <si>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</si>
  <si>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</si>
  <si>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</si>
  <si>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</si>
  <si>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</si>
  <si>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</si>
  <si>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</si>
  <si>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</si>
  <si>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</si>
  <si>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</si>
  <si>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</si>
  <si>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</si>
  <si>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</si>
  <si>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</si>
  <si>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</si>
  <si>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</si>
  <si>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</si>
  <si>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</si>
  <si>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</si>
  <si>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</si>
  <si>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</si>
  <si>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</si>
  <si>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</si>
  <si>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</si>
  <si>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</si>
  <si>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</si>
  <si>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</si>
  <si>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</si>
  <si>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</si>
  <si>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</si>
  <si>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</si>
  <si>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</si>
  <si>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</si>
  <si>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</si>
  <si>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</si>
  <si>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</si>
  <si>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</si>
  <si>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</si>
  <si>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</si>
  <si>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</si>
  <si>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</si>
  <si>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</si>
  <si>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</si>
  <si>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</si>
  <si>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</si>
  <si>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</si>
  <si>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</si>
  <si>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</si>
  <si>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</si>
  <si>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</si>
  <si>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</si>
  <si>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</si>
  <si>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</si>
  <si>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</si>
  <si>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</si>
  <si>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</si>
  <si>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</si>
  <si>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</si>
  <si>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</si>
  <si>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</si>
  <si>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</si>
  <si>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</si>
  <si>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</si>
  <si>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</si>
  <si>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</si>
  <si>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</si>
  <si>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</si>
  <si>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</si>
  <si>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</si>
  <si>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</si>
  <si>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</si>
  <si>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</si>
  <si>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</si>
  <si>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</si>
  <si>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</si>
  <si>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</si>
  <si>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</si>
  <si>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</si>
  <si>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</si>
  <si>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</si>
  <si>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</si>
  <si>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</si>
  <si>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</si>
  <si>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</si>
  <si>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</si>
  <si>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</si>
  <si>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</si>
  <si>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</si>
  <si>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</si>
  <si>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</si>
  <si>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</si>
  <si>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</si>
  <si>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</si>
  <si>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</si>
  <si>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</si>
  <si>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</si>
  <si>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</si>
  <si>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</si>
  <si>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</si>
  <si>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</si>
  <si>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</si>
  <si>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</si>
  <si>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</si>
  <si>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</si>
  <si>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</si>
  <si>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</si>
  <si>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</si>
  <si>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</si>
  <si>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</si>
  <si>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</si>
  <si>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</si>
  <si>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</si>
  <si>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</si>
  <si>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</si>
  <si>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</si>
  <si>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</si>
  <si>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</si>
  <si>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</si>
  <si>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</si>
  <si>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</si>
  <si>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</si>
  <si>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</si>
  <si>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</si>
  <si>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</si>
  <si>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</si>
  <si>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</si>
  <si>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</si>
  <si>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</si>
  <si>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</si>
  <si>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</si>
  <si>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</si>
  <si>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</si>
  <si>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</si>
  <si>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</si>
  <si>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</si>
  <si>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</si>
  <si>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</si>
  <si>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</si>
  <si>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</si>
  <si>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</si>
  <si>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</si>
  <si>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</si>
  <si>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</si>
  <si>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</si>
  <si>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</si>
  <si>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</si>
  <si>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</si>
  <si>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</si>
  <si>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</si>
  <si>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</si>
  <si>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</si>
  <si>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</si>
  <si>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</si>
  <si>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</si>
  <si>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</si>
  <si>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</si>
  <si>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</si>
  <si>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</si>
  <si>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</si>
  <si>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</si>
  <si>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</si>
  <si>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</si>
  <si>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</si>
  <si>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</si>
  <si>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</si>
  <si>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</si>
  <si>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</si>
  <si>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</si>
  <si>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</si>
  <si>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</si>
  <si>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</si>
  <si>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</si>
  <si>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</si>
  <si>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</si>
  <si>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</si>
  <si>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</si>
  <si>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</si>
  <si>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</si>
  <si>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</si>
  <si>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</si>
  <si>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</si>
  <si>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</si>
  <si>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</si>
  <si>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</si>
  <si>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</si>
  <si>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</si>
  <si>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</si>
  <si>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</si>
  <si>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</si>
  <si>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</si>
  <si>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</si>
  <si>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</si>
  <si>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</si>
  <si>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</si>
  <si>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</si>
  <si>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</si>
  <si>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</si>
  <si>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</si>
  <si>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</si>
  <si>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</si>
  <si>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</si>
  <si>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</si>
  <si>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</si>
  <si>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</si>
  <si>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</si>
  <si>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</si>
  <si>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</si>
  <si>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</si>
  <si>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</si>
  <si>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</si>
  <si>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</si>
  <si>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</si>
  <si>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</si>
  <si>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</si>
  <si>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</si>
  <si>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</si>
  <si>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</si>
  <si>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</si>
  <si>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</si>
  <si>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</si>
  <si>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</si>
  <si>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</si>
  <si>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</si>
  <si>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</si>
  <si>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</si>
  <si>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</si>
  <si>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</si>
  <si>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</si>
  <si>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</si>
  <si>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</si>
  <si>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</si>
  <si>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</si>
  <si>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</si>
  <si>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</si>
  <si>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</si>
  <si>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</si>
  <si>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</si>
  <si>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</si>
  <si>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</si>
  <si>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</si>
  <si>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</si>
  <si>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</si>
  <si>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</si>
  <si>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</si>
  <si>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</si>
  <si>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</si>
  <si>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</si>
  <si>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</si>
  <si>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</si>
  <si>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</si>
  <si>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</si>
  <si>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</si>
  <si>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</si>
  <si>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</si>
  <si>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</si>
  <si>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</si>
  <si>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</si>
  <si>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</si>
  <si>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</si>
  <si>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</si>
  <si>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</si>
  <si>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</si>
  <si>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</si>
  <si>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</si>
  <si>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</si>
  <si>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</si>
  <si>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</si>
  <si>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</si>
  <si>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</si>
  <si>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</si>
  <si>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</si>
  <si>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</si>
  <si>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</si>
  <si>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</si>
  <si>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</si>
  <si>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</si>
  <si>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</si>
  <si>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</si>
  <si>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</si>
  <si>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</si>
  <si>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</si>
  <si>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</si>
  <si>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</si>
  <si>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</si>
  <si>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</si>
  <si>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</si>
  <si>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</si>
  <si>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</si>
  <si>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</si>
  <si>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</si>
  <si>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</si>
  <si>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</si>
  <si>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</si>
  <si>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</si>
  <si>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</si>
  <si>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</si>
  <si>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</si>
  <si>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</si>
  <si>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</si>
  <si>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</si>
  <si>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</si>
  <si>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</si>
  <si>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</si>
  <si>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</si>
  <si>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</si>
  <si>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</si>
  <si>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</si>
  <si>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</si>
  <si>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</si>
  <si>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</si>
  <si>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</si>
  <si>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</si>
  <si>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</si>
  <si>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</si>
  <si>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</si>
  <si>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</si>
  <si>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</si>
  <si>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</si>
  <si>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</si>
  <si>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</si>
  <si>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</si>
  <si>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</si>
  <si>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</si>
  <si>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</si>
  <si>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</si>
  <si>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</si>
  <si>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</si>
  <si>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</si>
  <si>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</si>
  <si>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</si>
  <si>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</si>
  <si>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</si>
  <si>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</si>
  <si>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</si>
  <si>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</si>
  <si>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</si>
  <si>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</si>
  <si>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</si>
  <si>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</si>
  <si>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</si>
  <si>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</si>
  <si>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</si>
  <si>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</si>
  <si>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</si>
  <si>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</si>
  <si>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</si>
  <si>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</si>
  <si>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</si>
  <si>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</si>
  <si>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</si>
  <si>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</si>
  <si>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</si>
  <si>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</si>
  <si>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</si>
  <si>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</si>
  <si>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</si>
  <si>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</si>
  <si>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</si>
  <si>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</si>
  <si>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</si>
  <si>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</si>
  <si>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</si>
  <si>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</si>
  <si>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</si>
  <si>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</si>
  <si>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</si>
  <si>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</si>
  <si>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</si>
  <si>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</si>
  <si>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</si>
  <si>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</si>
  <si>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</si>
  <si>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</si>
  <si>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</si>
  <si>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</si>
  <si>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</si>
  <si>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</si>
  <si>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</si>
  <si>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</si>
  <si>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</si>
  <si>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</si>
  <si>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</si>
  <si>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</si>
  <si>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</si>
  <si>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</si>
  <si>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</si>
  <si>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</si>
  <si>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</si>
  <si>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</si>
  <si>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</si>
  <si>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</si>
  <si>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</si>
  <si>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</si>
  <si>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</si>
  <si>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</si>
  <si>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</si>
  <si>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</si>
  <si>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</si>
  <si>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</si>
  <si>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</si>
  <si>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</si>
  <si>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</si>
  <si>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</si>
  <si>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</si>
  <si>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</si>
  <si>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</si>
  <si>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</si>
  <si>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</si>
  <si>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</si>
  <si>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</si>
  <si>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</si>
  <si>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</si>
  <si>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</si>
  <si>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</si>
  <si>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</si>
  <si>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</si>
  <si>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</si>
  <si>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</si>
  <si>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</si>
  <si>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</si>
  <si>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</si>
  <si>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</si>
  <si>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</si>
  <si>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</si>
  <si>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</si>
  <si>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</si>
  <si>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</si>
  <si>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</si>
  <si>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</si>
  <si>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</si>
  <si>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</si>
  <si>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</si>
  <si>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</si>
  <si>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</si>
  <si>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</si>
  <si>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</si>
  <si>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</si>
  <si>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</si>
  <si>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</si>
  <si>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</si>
  <si>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</si>
  <si>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</si>
  <si>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</si>
  <si>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</si>
  <si>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</si>
  <si>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</si>
  <si>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</si>
  <si>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</si>
  <si>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</si>
  <si>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</si>
  <si>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</si>
  <si>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</si>
  <si>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</si>
  <si>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</si>
  <si>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</si>
  <si>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</si>
  <si>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</si>
  <si>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</si>
  <si>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</si>
  <si>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</si>
  <si>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</si>
  <si>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</si>
  <si>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</si>
  <si>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</si>
  <si>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</si>
  <si>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</si>
  <si>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</si>
  <si>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</si>
  <si>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</si>
  <si>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</si>
  <si>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</si>
  <si>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</si>
  <si>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</si>
  <si>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</si>
  <si>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</si>
  <si>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</si>
  <si>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</si>
  <si>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</si>
  <si>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</si>
  <si>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</si>
  <si>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</si>
  <si>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</si>
  <si>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</si>
  <si>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</si>
  <si>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</si>
  <si>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</si>
  <si>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</si>
  <si>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</si>
  <si>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</si>
  <si>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</si>
  <si>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</si>
  <si>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</si>
  <si>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</si>
  <si>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</si>
  <si>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</si>
  <si>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</si>
  <si>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</si>
  <si>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</si>
  <si>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</si>
  <si>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</si>
  <si>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</si>
  <si>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</si>
  <si>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</si>
  <si>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</si>
  <si>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</si>
  <si>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</si>
  <si>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</si>
  <si>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</si>
  <si>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</si>
  <si>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</si>
  <si>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</si>
  <si>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</si>
  <si>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</si>
  <si>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</si>
  <si>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</si>
  <si>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</si>
  <si>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</si>
  <si>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</si>
  <si>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</si>
  <si>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</si>
  <si>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</si>
  <si>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</si>
  <si>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</si>
  <si>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</si>
  <si>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</si>
  <si>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</si>
  <si>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</si>
  <si>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</si>
  <si>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</si>
  <si>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</si>
  <si>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</si>
  <si>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</si>
  <si>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</si>
  <si>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</si>
  <si>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</si>
  <si>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</si>
  <si>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</si>
  <si>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</si>
  <si>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</si>
  <si>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</si>
  <si>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</si>
  <si>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</si>
  <si>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</si>
  <si>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</si>
  <si>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</si>
  <si>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</si>
  <si>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</si>
  <si>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</si>
  <si>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</si>
  <si>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</si>
  <si>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</si>
  <si>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</si>
  <si>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</si>
  <si>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</si>
  <si>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</si>
  <si>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</si>
  <si>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</si>
  <si>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</si>
  <si>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</si>
  <si>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</si>
  <si>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</si>
  <si>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</si>
  <si>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</si>
  <si>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</si>
  <si>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</si>
  <si>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</si>
  <si>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</si>
  <si>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</si>
  <si>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</si>
  <si>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</si>
  <si>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</si>
  <si>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</si>
  <si>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</si>
  <si>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</si>
  <si>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</si>
  <si>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</si>
  <si>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</si>
  <si>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</si>
  <si>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</si>
  <si>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</si>
  <si>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</si>
  <si>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</si>
  <si>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</si>
  <si>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</si>
  <si>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</si>
  <si>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</si>
  <si>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</si>
  <si>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</si>
  <si>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</si>
  <si>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</si>
  <si>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</si>
  <si>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</si>
  <si>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</si>
  <si>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</si>
  <si>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</si>
  <si>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</si>
  <si>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</si>
  <si>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</si>
  <si>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</si>
  <si>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</si>
  <si>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</si>
  <si>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</si>
  <si>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</si>
  <si>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</si>
  <si>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</si>
  <si>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</si>
  <si>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</si>
  <si>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</si>
  <si>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</si>
  <si>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</si>
  <si>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</si>
  <si>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</si>
  <si>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</si>
  <si>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</si>
  <si>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</si>
  <si>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</si>
  <si>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</si>
  <si>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</si>
  <si>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</si>
  <si>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</si>
  <si>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</si>
  <si>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</si>
  <si>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</si>
  <si>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</si>
  <si>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</si>
  <si>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</si>
  <si>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</si>
  <si>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</si>
  <si>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</si>
  <si>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</si>
  <si>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</si>
  <si>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</si>
  <si>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</si>
  <si>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</si>
  <si>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</si>
  <si>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</si>
  <si>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</si>
  <si>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</si>
  <si>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</si>
  <si>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</si>
  <si>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</si>
  <si>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</si>
  <si>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</si>
  <si>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</si>
  <si>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</si>
  <si>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</si>
  <si>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</si>
  <si>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</si>
  <si>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</si>
  <si>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</si>
  <si>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</si>
  <si>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</si>
  <si>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</si>
  <si>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</si>
  <si>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</si>
  <si>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</si>
  <si>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</si>
  <si>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</si>
  <si>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</si>
  <si>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</si>
  <si>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</si>
  <si>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</si>
  <si>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</si>
  <si>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</si>
  <si>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</si>
  <si>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</si>
  <si>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</si>
  <si>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</si>
  <si>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</si>
  <si>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</si>
  <si>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</si>
  <si>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</si>
  <si>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</si>
  <si>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</si>
  <si>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</si>
  <si>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</si>
  <si>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</si>
  <si>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</si>
  <si>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</si>
  <si>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</si>
  <si>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</si>
  <si>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</si>
  <si>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</si>
  <si>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</si>
  <si>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</si>
  <si>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</si>
  <si>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</si>
  <si>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</si>
  <si>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</si>
  <si>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</si>
  <si>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</si>
  <si>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</si>
  <si>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</si>
  <si>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</si>
  <si>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</si>
  <si>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</si>
  <si>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</si>
  <si>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</si>
  <si>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</si>
  <si>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</si>
  <si>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</si>
  <si>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</si>
  <si>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</si>
  <si>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</si>
  <si>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</si>
  <si>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</si>
  <si>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</si>
  <si>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</si>
  <si>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</si>
  <si>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</si>
  <si>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</si>
  <si>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</si>
  <si>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</si>
  <si>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</si>
  <si>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</si>
  <si>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</si>
  <si>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</si>
  <si>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</si>
  <si>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</si>
  <si>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</si>
  <si>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</si>
  <si>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</si>
  <si>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</si>
  <si>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</si>
  <si>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</si>
  <si>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</si>
  <si>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</si>
  <si>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</si>
  <si>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</si>
  <si>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</si>
  <si>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</si>
  <si>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</si>
  <si>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</si>
  <si>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</si>
  <si>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</si>
  <si>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</si>
  <si>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</si>
  <si>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</si>
  <si>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</si>
  <si>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</si>
  <si>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</si>
  <si>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</si>
  <si>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</si>
  <si>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</si>
  <si>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</si>
  <si>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</si>
  <si>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</si>
  <si>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</si>
  <si>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</si>
  <si>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</si>
  <si>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</si>
  <si>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</si>
  <si>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</si>
  <si>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</si>
  <si>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</si>
  <si>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</si>
  <si>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</si>
  <si>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</si>
  <si>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</si>
  <si>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</si>
  <si>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</si>
  <si>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</si>
  <si>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</si>
  <si>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</si>
  <si>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</si>
  <si>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</si>
  <si>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</si>
  <si>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</si>
  <si>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</si>
  <si>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</si>
  <si>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</si>
  <si>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</si>
  <si>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</si>
  <si>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</si>
  <si>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</si>
  <si>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</si>
  <si>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</si>
  <si>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</si>
  <si>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</si>
  <si>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</si>
  <si>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</si>
  <si>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</si>
  <si>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</si>
  <si>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</si>
  <si>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</si>
  <si>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</si>
  <si>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</si>
  <si>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</si>
  <si>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</si>
  <si>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</si>
  <si>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</si>
  <si>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</si>
  <si>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</si>
  <si>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</si>
  <si>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</si>
  <si>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</si>
  <si>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</si>
  <si>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</si>
  <si>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</si>
  <si>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</si>
  <si>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</si>
  <si>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</si>
  <si>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</si>
  <si>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</si>
  <si>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</si>
  <si>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</si>
  <si>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</si>
  <si>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</si>
  <si>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</si>
  <si>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</si>
  <si>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</si>
  <si>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</si>
  <si>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</si>
  <si>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</si>
  <si>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</si>
  <si>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</si>
  <si>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</si>
  <si>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</si>
  <si>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</si>
  <si>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</si>
  <si>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</si>
  <si>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</si>
  <si>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</si>
  <si>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</si>
  <si>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</si>
  <si>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</si>
  <si>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</si>
  <si>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</si>
  <si>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</si>
  <si>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</si>
  <si>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</si>
  <si>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</si>
  <si>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</si>
  <si>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</si>
  <si>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</si>
  <si>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</si>
  <si>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</si>
  <si>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</si>
  <si>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</si>
  <si>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</si>
  <si>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</si>
  <si>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</si>
  <si>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</si>
  <si>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</si>
  <si>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</si>
  <si>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</si>
  <si>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</si>
  <si>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</si>
  <si>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</si>
  <si>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</si>
  <si>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</si>
  <si>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</si>
  <si>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</si>
  <si>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</si>
  <si>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</si>
  <si>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</si>
  <si>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</si>
  <si>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</si>
  <si>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</si>
  <si>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</si>
  <si>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</si>
  <si>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</si>
  <si>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</si>
  <si>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</si>
  <si>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</si>
  <si>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</si>
  <si>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</si>
  <si>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</si>
  <si>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</si>
  <si>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</si>
  <si>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</si>
  <si>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</si>
  <si>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</si>
  <si>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</si>
  <si>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</si>
  <si>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</si>
  <si>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</si>
  <si>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</si>
  <si>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</si>
  <si>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</si>
  <si>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</si>
  <si>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</si>
  <si>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</si>
  <si>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</si>
  <si>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</si>
  <si>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</si>
  <si>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</si>
  <si>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</si>
  <si>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</si>
  <si>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</si>
  <si>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</si>
  <si>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</si>
  <si>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</si>
  <si>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</si>
  <si>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</si>
  <si>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</si>
  <si>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</si>
  <si>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</si>
  <si>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</si>
  <si>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</si>
  <si>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</si>
  <si>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</si>
  <si>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</si>
  <si>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</si>
  <si>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</si>
  <si>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</si>
  <si>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</si>
  <si>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</si>
  <si>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</si>
  <si>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</si>
  <si>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</si>
  <si>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</si>
  <si>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</si>
  <si>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</si>
  <si>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</si>
  <si>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</si>
  <si>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</si>
  <si>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</si>
  <si>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</si>
  <si>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</si>
  <si>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</si>
  <si>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</si>
  <si>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</si>
  <si>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</si>
  <si>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</si>
  <si>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</si>
  <si>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</si>
  <si>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</si>
  <si>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</si>
  <si>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</si>
  <si>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</si>
  <si>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</si>
  <si>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</si>
  <si>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</si>
  <si>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</si>
  <si>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</si>
  <si>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</si>
  <si>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</si>
  <si>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</si>
  <si>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</si>
  <si>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</si>
  <si>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</si>
  <si>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</si>
  <si>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</si>
  <si>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</si>
  <si>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</si>
  <si>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</si>
  <si>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</si>
  <si>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</si>
  <si>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</si>
  <si>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</si>
  <si>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</si>
  <si>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</si>
  <si>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</si>
  <si>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</si>
  <si>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</si>
  <si>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</si>
  <si>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</si>
  <si>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</si>
  <si>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</si>
  <si>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</si>
  <si>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</si>
  <si>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</si>
  <si>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</si>
  <si>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</si>
  <si>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</si>
  <si>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</si>
  <si>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</si>
  <si>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</si>
  <si>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</si>
  <si>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</si>
  <si>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</si>
  <si>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</si>
  <si>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</si>
  <si>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</si>
  <si>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</si>
  <si>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</si>
  <si>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</si>
  <si>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</si>
  <si>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</si>
  <si>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</si>
  <si>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</si>
  <si>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</si>
  <si>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</si>
  <si>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</si>
  <si>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</si>
  <si>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</si>
  <si>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</si>
  <si>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</si>
  <si>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</si>
  <si>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</si>
  <si>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</si>
  <si>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</si>
  <si>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</si>
  <si>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</si>
  <si>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</si>
  <si>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</si>
  <si>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</si>
  <si>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</si>
  <si>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</si>
  <si>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</si>
  <si>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</si>
  <si>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</si>
  <si>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</si>
  <si>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</si>
  <si>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</si>
  <si>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</si>
  <si>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</si>
  <si>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</si>
  <si>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</si>
  <si>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</si>
  <si>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</si>
  <si>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</si>
  <si>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</si>
  <si>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</si>
  <si>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</si>
  <si>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</si>
  <si>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</si>
  <si>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</si>
  <si>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</si>
  <si>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</si>
  <si>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</si>
  <si>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</si>
  <si>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</si>
  <si>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</si>
  <si>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</si>
  <si>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</si>
  <si>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</si>
  <si>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</si>
  <si>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</si>
  <si>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</si>
  <si>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</si>
  <si>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</si>
  <si>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</si>
  <si>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</si>
  <si>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</si>
  <si>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</si>
  <si>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</si>
  <si>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</si>
  <si>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</si>
  <si>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</si>
  <si>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</si>
  <si>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</si>
  <si>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</si>
  <si>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</si>
  <si>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</si>
  <si>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</si>
  <si>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</si>
  <si>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</si>
  <si>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</si>
  <si>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</si>
  <si>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</si>
  <si>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</si>
  <si>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</si>
  <si>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</si>
  <si>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</si>
  <si>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</si>
  <si>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</si>
  <si>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</si>
  <si>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</si>
  <si>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</si>
  <si>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</si>
  <si>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</si>
  <si>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</si>
  <si>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</si>
  <si>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</si>
  <si>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</si>
  <si>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</si>
  <si>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</si>
  <si>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</si>
  <si>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</si>
  <si>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</si>
  <si>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</si>
  <si>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</si>
  <si>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</si>
  <si>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</si>
  <si>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</si>
  <si>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</si>
  <si>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</si>
  <si>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</si>
  <si>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</si>
  <si>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</si>
  <si>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</si>
  <si>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</si>
  <si>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</si>
  <si>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</si>
  <si>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</si>
  <si>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</si>
  <si>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</si>
  <si>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</si>
  <si>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</si>
  <si>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</si>
  <si>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</si>
  <si>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</si>
  <si>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</si>
  <si>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</si>
  <si>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</si>
  <si>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</si>
  <si>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</si>
  <si>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</si>
  <si>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</si>
  <si>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</si>
  <si>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</si>
  <si>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</si>
  <si>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</si>
  <si>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</si>
  <si>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</si>
  <si>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</si>
  <si>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</si>
  <si>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</si>
  <si>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</si>
  <si>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</si>
  <si>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</si>
  <si>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</si>
  <si>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</si>
  <si>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</si>
  <si>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</si>
  <si>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</si>
  <si>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</si>
  <si>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</si>
  <si>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</si>
  <si>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</si>
  <si>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</si>
  <si>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</si>
  <si>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</si>
  <si>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</si>
  <si>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</si>
  <si>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</si>
  <si>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</si>
  <si>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</si>
  <si>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</si>
  <si>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</si>
  <si>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</si>
  <si>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</si>
  <si>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</si>
  <si>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</si>
  <si>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</si>
  <si>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</si>
  <si>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</si>
  <si>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</si>
  <si>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</si>
  <si>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</si>
  <si>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</si>
  <si>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</si>
  <si>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</si>
  <si>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</si>
  <si>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</si>
  <si>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</si>
  <si>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</si>
  <si>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</si>
  <si>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</si>
  <si>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</si>
  <si>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</si>
  <si>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</si>
  <si>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</si>
  <si>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</si>
  <si>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</si>
  <si>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</si>
  <si>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</si>
  <si>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</si>
  <si>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</si>
  <si>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</si>
  <si>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</si>
  <si>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</si>
  <si>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</si>
  <si>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</si>
  <si>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</si>
  <si>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</si>
  <si>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</si>
  <si>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</si>
  <si>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</si>
  <si>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</si>
  <si>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</si>
  <si>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</si>
  <si>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</si>
  <si>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</si>
  <si>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</si>
  <si>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</si>
  <si>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</si>
  <si>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</si>
  <si>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</si>
  <si>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</si>
  <si>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</si>
  <si>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</si>
  <si>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</si>
  <si>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</si>
  <si>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</si>
  <si>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</si>
  <si>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</si>
  <si>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</si>
  <si>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</si>
  <si>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</si>
  <si>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</si>
  <si>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</si>
  <si>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</si>
  <si>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</si>
  <si>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</si>
  <si>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</si>
  <si>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</si>
  <si>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</si>
  <si>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</si>
  <si>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</si>
  <si>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</si>
  <si>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</si>
  <si>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</si>
  <si>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</si>
  <si>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</si>
  <si>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</si>
  <si>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</si>
  <si>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</si>
  <si>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</si>
  <si>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</si>
  <si>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</si>
  <si>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</si>
  <si>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</si>
  <si>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</si>
  <si>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</si>
  <si>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</si>
  <si>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</si>
  <si>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</si>
  <si>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</si>
  <si>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</si>
  <si>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</si>
  <si>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</si>
  <si>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</si>
  <si>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</si>
  <si>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</si>
  <si>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</si>
  <si>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</si>
  <si>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</si>
  <si>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</si>
  <si>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</si>
  <si>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</si>
  <si>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</si>
  <si>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</si>
  <si>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</si>
  <si>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</si>
  <si>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</si>
  <si>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</si>
  <si>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</si>
  <si>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</si>
  <si>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</si>
  <si>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</si>
  <si>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</si>
  <si>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</si>
  <si>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</si>
  <si>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</si>
  <si>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</si>
  <si>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</si>
  <si>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</si>
  <si>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</si>
  <si>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</si>
  <si>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</si>
  <si>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</si>
  <si>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</si>
  <si>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</si>
  <si>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</si>
  <si>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</si>
  <si>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</si>
  <si>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</si>
  <si>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</si>
  <si>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</si>
  <si>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</si>
  <si>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</si>
  <si>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</si>
  <si>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</si>
  <si>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</si>
  <si>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</si>
  <si>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</si>
  <si>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</si>
  <si>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</si>
  <si>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</si>
  <si>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</si>
  <si>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</si>
  <si>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</si>
  <si>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</si>
  <si>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</si>
  <si>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</si>
  <si>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</si>
  <si>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</si>
  <si>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</si>
  <si>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</si>
  <si>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</si>
  <si>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</si>
  <si>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</si>
  <si>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</si>
  <si>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</si>
  <si>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</si>
  <si>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</si>
  <si>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</si>
  <si>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</si>
  <si>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</si>
  <si>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</si>
  <si>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</si>
  <si>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</si>
  <si>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</si>
  <si>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</si>
  <si>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</si>
  <si>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</si>
  <si>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</si>
  <si>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</si>
  <si>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</si>
  <si>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</si>
  <si>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</si>
  <si>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</si>
  <si>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</si>
  <si>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</si>
  <si>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</si>
  <si>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</si>
  <si>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</si>
  <si>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</si>
  <si>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</si>
  <si>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</si>
  <si>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</si>
  <si>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</si>
  <si>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</si>
  <si>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</si>
  <si>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</si>
  <si>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</si>
  <si>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</si>
  <si>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</si>
  <si>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</si>
  <si>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</si>
  <si>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</si>
  <si>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</si>
  <si>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</si>
  <si>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</si>
  <si>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</si>
  <si>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</si>
  <si>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</si>
  <si>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</si>
  <si>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</si>
  <si>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</si>
  <si>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</si>
  <si>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</si>
  <si>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</si>
  <si>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</si>
  <si>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</si>
  <si>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</si>
  <si>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</si>
  <si>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</si>
  <si>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</si>
  <si>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</si>
  <si>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</si>
  <si>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</si>
  <si>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</si>
  <si>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</si>
  <si>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</si>
  <si>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</si>
  <si>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</si>
  <si>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</si>
  <si>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</si>
  <si>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</si>
  <si>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</si>
  <si>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</si>
  <si>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</si>
  <si>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</si>
  <si>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</si>
  <si>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</si>
  <si>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</si>
  <si>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</si>
  <si>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</si>
  <si>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</si>
  <si>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</si>
  <si>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</si>
  <si>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</si>
  <si>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</si>
  <si>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</si>
  <si>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</si>
  <si>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</si>
  <si>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</si>
  <si>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</si>
  <si>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</si>
  <si>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</si>
  <si>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</si>
  <si>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</si>
  <si>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</si>
  <si>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</si>
  <si>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</si>
  <si>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</si>
  <si>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</si>
  <si>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</si>
  <si>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</si>
  <si>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</si>
  <si>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</si>
  <si>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</si>
  <si>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</si>
  <si>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</si>
  <si>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</si>
  <si>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</si>
  <si>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</si>
  <si>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</si>
  <si>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</si>
  <si>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</si>
  <si>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</si>
  <si>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</si>
  <si>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</si>
  <si>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</si>
  <si>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</si>
  <si>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</si>
  <si>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</si>
  <si>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</si>
  <si>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</si>
  <si>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</si>
  <si>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</si>
  <si>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</si>
  <si>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</si>
  <si>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</si>
  <si>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</si>
  <si>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</si>
  <si>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</si>
  <si>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</si>
  <si>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</si>
  <si>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</si>
  <si>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</si>
  <si>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</si>
  <si>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</si>
  <si>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</si>
  <si>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</si>
  <si>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</si>
  <si>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</si>
  <si>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</si>
  <si>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</si>
  <si>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</si>
  <si>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</si>
  <si>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</si>
  <si>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</si>
  <si>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</si>
  <si>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</si>
  <si>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</si>
  <si>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</si>
  <si>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</si>
  <si>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</si>
  <si>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</si>
  <si>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</si>
  <si>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</si>
  <si>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</si>
  <si>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</si>
  <si>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</si>
  <si>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</si>
  <si>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</si>
  <si>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</si>
  <si>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</si>
  <si>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</si>
  <si>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</si>
  <si>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</si>
  <si>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</si>
  <si>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</si>
  <si>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</si>
  <si>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</si>
  <si>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</si>
  <si>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</si>
  <si>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</si>
  <si>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</si>
  <si>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</si>
  <si>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</si>
  <si>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</si>
  <si>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</si>
  <si>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</si>
  <si>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</si>
  <si>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</si>
  <si>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</si>
  <si>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</si>
  <si>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</si>
  <si>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</si>
  <si>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</si>
  <si>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</si>
  <si>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</si>
  <si>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</si>
  <si>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</si>
  <si>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</si>
  <si>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</si>
  <si>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</si>
  <si>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</si>
  <si>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</si>
  <si>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</si>
  <si>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</si>
  <si>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</si>
  <si>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</si>
  <si>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</si>
  <si>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</si>
  <si>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</si>
  <si>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</si>
  <si>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</si>
  <si>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</si>
  <si>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</si>
  <si>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</si>
  <si>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</si>
  <si>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</si>
  <si>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</si>
  <si>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</si>
  <si>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</si>
  <si>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</si>
  <si>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</si>
  <si>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</si>
  <si>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</si>
  <si>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</si>
  <si>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</si>
  <si>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</si>
  <si>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</si>
  <si>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</si>
  <si>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</si>
  <si>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</si>
  <si>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</si>
  <si>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</si>
  <si>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</si>
  <si>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</si>
  <si>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</si>
  <si>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</si>
  <si>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</si>
  <si>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</si>
  <si>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</si>
  <si>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</si>
  <si>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</si>
  <si>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</si>
  <si>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</si>
  <si>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</si>
  <si>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</si>
  <si>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</si>
  <si>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</si>
  <si>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</si>
  <si>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</si>
  <si>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</si>
  <si>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</si>
  <si>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</si>
  <si>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</si>
  <si>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</si>
  <si>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</si>
  <si>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</si>
  <si>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</si>
  <si>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</si>
  <si>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</si>
  <si>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</si>
  <si>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</si>
  <si>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</si>
  <si>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</si>
  <si>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</si>
  <si>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</si>
  <si>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</si>
  <si>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</si>
  <si>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</si>
  <si>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</si>
  <si>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</si>
  <si>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</si>
  <si>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</si>
  <si>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</si>
  <si>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</si>
  <si>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</si>
  <si>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</si>
  <si>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</si>
  <si>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</si>
  <si>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</si>
  <si>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</si>
  <si>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</si>
  <si>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</si>
  <si>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</si>
  <si>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</si>
  <si>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</si>
  <si>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</si>
  <si>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</si>
  <si>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</si>
  <si>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</si>
  <si>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</si>
  <si>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</si>
  <si>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</si>
  <si>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</si>
  <si>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</si>
  <si>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</si>
  <si>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</si>
  <si>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</si>
  <si>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</si>
  <si>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</si>
  <si>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</si>
  <si>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</si>
  <si>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</si>
  <si>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</si>
  <si>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</si>
  <si>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</si>
  <si>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</si>
  <si>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</si>
  <si>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</si>
  <si>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</si>
  <si>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</si>
  <si>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</si>
  <si>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</si>
  <si>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</si>
  <si>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</si>
  <si>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</si>
  <si>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</si>
  <si>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</si>
  <si>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</si>
  <si>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</si>
  <si>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</si>
  <si>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</si>
  <si>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</si>
  <si>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</si>
  <si>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</si>
  <si>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</si>
  <si>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</si>
  <si>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</si>
  <si>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</si>
  <si>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</si>
  <si>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</si>
  <si>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</si>
  <si>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</si>
  <si>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</si>
  <si>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</si>
  <si>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</si>
  <si>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</si>
  <si>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</si>
  <si>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</si>
  <si>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</si>
  <si>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</si>
  <si>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</si>
  <si>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</si>
  <si>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</si>
  <si>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</si>
  <si>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</si>
  <si>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</si>
  <si>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</si>
  <si>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</si>
  <si>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</si>
  <si>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</si>
  <si>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</si>
  <si>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</si>
  <si>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</si>
  <si>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</si>
  <si>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</si>
  <si>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</si>
  <si>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</si>
  <si>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</si>
  <si>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</si>
  <si>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</si>
  <si>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</si>
  <si>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</si>
  <si>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</si>
  <si>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</si>
  <si>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</si>
  <si>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</si>
  <si>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</si>
  <si>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</si>
  <si>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</si>
  <si>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</si>
  <si>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</si>
  <si>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</si>
  <si>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</si>
  <si>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</si>
  <si>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</si>
  <si>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</si>
  <si>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</si>
  <si>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</si>
  <si>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</si>
  <si>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</si>
  <si>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</si>
  <si>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</si>
  <si>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</si>
  <si>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</si>
  <si>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</si>
  <si>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</si>
  <si>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</si>
  <si>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</si>
  <si>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</si>
  <si>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</si>
  <si>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</si>
  <si>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</si>
  <si>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</si>
  <si>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</si>
  <si>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</si>
  <si>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</si>
  <si>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</si>
  <si>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</si>
  <si>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</si>
  <si>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</si>
  <si>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</si>
  <si>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</si>
  <si>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</si>
  <si>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</si>
  <si>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</si>
  <si>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</si>
  <si>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</si>
  <si>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</si>
  <si>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</si>
  <si>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</si>
  <si>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</si>
  <si>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</si>
  <si>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</si>
  <si>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</si>
  <si>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</si>
  <si>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</si>
  <si>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</si>
  <si>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</si>
  <si>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</si>
  <si>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</si>
  <si>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</si>
  <si>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</si>
  <si>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</si>
  <si>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</si>
  <si>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</si>
  <si>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</si>
  <si>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</si>
  <si>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</si>
  <si>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</si>
  <si>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</si>
  <si>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</si>
  <si>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</si>
  <si>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</si>
  <si>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</si>
  <si>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</si>
  <si>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</si>
  <si>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</si>
  <si>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</si>
  <si>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</si>
  <si>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</si>
  <si>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</si>
  <si>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</si>
  <si>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</si>
  <si>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</si>
  <si>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</si>
  <si>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</si>
  <si>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</si>
  <si>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</si>
  <si>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</si>
  <si>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</si>
  <si>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</si>
  <si>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</si>
  <si>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</si>
  <si>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</si>
  <si>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</si>
  <si>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</si>
  <si>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</si>
  <si>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</si>
  <si>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</si>
  <si>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</si>
  <si>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</si>
  <si>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</si>
  <si>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</si>
  <si>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</si>
  <si>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</si>
  <si>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</si>
  <si>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</si>
  <si>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</si>
  <si>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</si>
  <si>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</si>
  <si>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</si>
  <si>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</si>
  <si>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</si>
  <si>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</si>
  <si>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</si>
  <si>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</si>
  <si>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</si>
  <si>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</si>
  <si>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</si>
  <si>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</si>
  <si>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</si>
  <si>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</si>
  <si>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</si>
  <si>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</si>
  <si>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</si>
  <si>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</si>
  <si>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</si>
  <si>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</si>
  <si>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</si>
  <si>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</si>
  <si>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</si>
  <si>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</si>
  <si>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</si>
  <si>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</si>
  <si>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</si>
  <si>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</si>
  <si>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</si>
  <si>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</si>
  <si>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</si>
  <si>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</si>
  <si>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</si>
  <si>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</si>
  <si>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</si>
  <si>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</si>
  <si>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</si>
  <si>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</si>
  <si>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</si>
  <si>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</si>
  <si>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</si>
  <si>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</si>
  <si>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</si>
  <si>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</si>
  <si>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</si>
  <si>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</si>
  <si>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</si>
  <si>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</si>
  <si>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</si>
  <si>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</si>
  <si>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</si>
  <si>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</si>
  <si>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</si>
  <si>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</si>
  <si>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</si>
  <si>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</si>
  <si>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</si>
  <si>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</si>
  <si>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</si>
  <si>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</si>
  <si>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</si>
  <si>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</si>
  <si>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</si>
  <si>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</si>
  <si>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</si>
  <si>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</si>
  <si>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</si>
  <si>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</si>
  <si>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</si>
  <si>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</si>
  <si>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</si>
  <si>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</si>
  <si>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</si>
  <si>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</si>
  <si>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</si>
  <si>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</si>
  <si>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</si>
  <si>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</si>
  <si>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</si>
  <si>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</si>
  <si>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</si>
  <si>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</si>
  <si>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</si>
  <si>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</si>
  <si>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</si>
  <si>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</si>
  <si>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</si>
  <si>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</si>
  <si>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</si>
  <si>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</si>
  <si>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</si>
  <si>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</si>
  <si>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</si>
  <si>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</si>
  <si>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</si>
  <si>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</si>
  <si>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</si>
  <si>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</si>
  <si>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</si>
  <si>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</si>
  <si>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</si>
  <si>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</si>
  <si>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</si>
  <si>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</si>
  <si>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</si>
  <si>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</si>
  <si>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</si>
  <si>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</si>
  <si>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</si>
  <si>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</si>
  <si>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</si>
  <si>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</si>
  <si>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</si>
  <si>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</si>
  <si>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</si>
  <si>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</si>
  <si>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</si>
  <si>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</si>
  <si>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</si>
  <si>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</si>
  <si>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</si>
  <si>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</si>
  <si>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</si>
  <si>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</si>
  <si>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</si>
  <si>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</si>
  <si>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</si>
  <si>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</si>
  <si>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</si>
  <si>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</si>
  <si>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</si>
  <si>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</si>
  <si>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</si>
  <si>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</si>
  <si>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</si>
  <si>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</si>
  <si>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</si>
  <si>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</si>
  <si>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</si>
  <si>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</si>
  <si>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</si>
  <si>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</si>
  <si>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</si>
  <si>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</si>
  <si>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</si>
  <si>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</si>
  <si>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</si>
  <si>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</si>
  <si>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</si>
  <si>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</si>
  <si>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</si>
  <si>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</si>
  <si>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</si>
  <si>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</si>
  <si>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</si>
  <si>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</si>
  <si>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</si>
  <si>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</si>
  <si>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</si>
  <si>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</si>
  <si>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</si>
  <si>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</si>
  <si>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</si>
  <si>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</si>
  <si>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</si>
  <si>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</si>
  <si>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</si>
  <si>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</si>
  <si>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</si>
  <si>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</si>
  <si>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</si>
  <si>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</si>
  <si>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</si>
  <si>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</si>
  <si>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</si>
  <si>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</si>
  <si>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</si>
  <si>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</si>
  <si>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</si>
  <si>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</si>
  <si>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</si>
  <si>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</si>
  <si>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</si>
  <si>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</si>
  <si>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</si>
  <si>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</si>
  <si>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</si>
  <si>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</si>
  <si>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</si>
  <si>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</si>
  <si>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</si>
  <si>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</si>
  <si>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</si>
  <si>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</si>
  <si>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</si>
  <si>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</si>
  <si>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</si>
  <si>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</si>
  <si>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</si>
  <si>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</si>
  <si>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</si>
  <si>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</si>
  <si>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</si>
  <si>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</si>
  <si>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</si>
  <si>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</si>
  <si>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</si>
  <si>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</si>
  <si>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</si>
  <si>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</si>
  <si>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</si>
  <si>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</si>
  <si>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</si>
  <si>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</si>
  <si>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</si>
  <si>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</si>
  <si>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</si>
  <si>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</si>
  <si>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</si>
  <si>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</si>
  <si>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</si>
  <si>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</si>
  <si>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</si>
  <si>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</si>
  <si>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</si>
  <si>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</si>
  <si>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</si>
  <si>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</si>
  <si>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</si>
  <si>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</si>
  <si>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</si>
  <si>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</si>
  <si>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</si>
  <si>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</si>
  <si>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</si>
  <si>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</si>
  <si>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</si>
  <si>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</si>
  <si>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</si>
  <si>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</si>
  <si>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</si>
  <si>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</si>
  <si>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</si>
  <si>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</si>
  <si>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</si>
  <si>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</si>
  <si>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</si>
  <si>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</si>
  <si>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</si>
  <si>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</si>
  <si>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</si>
  <si>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</si>
  <si>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</si>
  <si>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</si>
  <si>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</si>
  <si>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</si>
  <si>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</si>
  <si>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</si>
  <si>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</si>
  <si>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</si>
  <si>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</si>
  <si>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</si>
  <si>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</si>
  <si>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</si>
  <si>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</si>
  <si>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</si>
  <si>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</si>
  <si>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</si>
  <si>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</si>
  <si>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</si>
  <si>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</si>
  <si>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</si>
  <si>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</si>
  <si>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</si>
  <si>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</si>
  <si>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</si>
  <si>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</si>
  <si>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</si>
  <si>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</si>
  <si>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</si>
  <si>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</si>
  <si>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</si>
  <si>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</si>
  <si>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</si>
  <si>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</si>
  <si>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</si>
  <si>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</si>
  <si>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</si>
  <si>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</si>
  <si>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</si>
  <si>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</si>
  <si>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</si>
  <si>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</si>
  <si>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</si>
  <si>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</si>
  <si>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</si>
  <si>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</si>
  <si>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</si>
  <si>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</si>
  <si>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</si>
  <si>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</si>
  <si>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</si>
  <si>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</si>
  <si>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</si>
  <si>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</si>
  <si>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</si>
  <si>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</si>
  <si>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</si>
  <si>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</si>
  <si>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</si>
  <si>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</si>
  <si>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</si>
  <si>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</si>
  <si>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</si>
  <si>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</si>
  <si>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</si>
  <si>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</si>
  <si>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</si>
  <si>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</si>
  <si>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</si>
  <si>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</si>
  <si>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</si>
  <si>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</si>
  <si>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</si>
  <si>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</si>
  <si>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</si>
  <si>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</si>
  <si>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</si>
  <si>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</si>
  <si>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</si>
  <si>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</si>
  <si>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</si>
  <si>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</si>
  <si>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</si>
  <si>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</si>
  <si>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</si>
  <si>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</si>
  <si>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</si>
  <si>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</si>
  <si>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</si>
  <si>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</si>
  <si>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</si>
  <si>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</si>
  <si>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</si>
  <si>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</si>
  <si>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</si>
  <si>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</si>
  <si>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</si>
  <si>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</si>
  <si>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</si>
  <si>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</si>
  <si>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</si>
  <si>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</si>
  <si>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</si>
  <si>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</si>
  <si>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</si>
  <si>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</si>
  <si>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</si>
  <si>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</si>
  <si>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</si>
  <si>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</si>
  <si>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</si>
  <si>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</si>
  <si>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</si>
  <si>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</si>
  <si>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</si>
  <si>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</si>
  <si>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</si>
  <si>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</si>
  <si>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</si>
  <si>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</si>
  <si>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</si>
  <si>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</si>
  <si>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</si>
  <si>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</si>
  <si>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</si>
  <si>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</si>
  <si>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</si>
  <si>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</si>
  <si>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</si>
  <si>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</si>
  <si>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</si>
  <si>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</si>
  <si>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</si>
  <si>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</si>
  <si>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</si>
  <si>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</si>
  <si>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</si>
  <si>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</si>
  <si>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</si>
  <si>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</si>
  <si>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</si>
  <si>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</si>
  <si>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</si>
  <si>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</si>
  <si>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</si>
  <si>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</si>
  <si>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</si>
  <si>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</si>
  <si>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</si>
  <si>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</si>
  <si>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</si>
  <si>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</si>
  <si>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</si>
  <si>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</si>
  <si>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</si>
  <si>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</si>
  <si>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</si>
  <si>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</si>
  <si>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</si>
  <si>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</si>
  <si>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</si>
  <si>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</si>
  <si>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</si>
  <si>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</si>
  <si>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</si>
  <si>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</si>
  <si>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</si>
  <si>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</si>
  <si>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</si>
  <si>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</si>
  <si>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</si>
  <si>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</si>
  <si>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</si>
  <si>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</si>
  <si>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</si>
  <si>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</si>
  <si>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</si>
  <si>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</si>
  <si>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</si>
  <si>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</si>
  <si>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</si>
  <si>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</si>
  <si>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</si>
  <si>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</si>
  <si>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</si>
  <si>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</si>
  <si>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</si>
  <si>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</si>
  <si>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</si>
  <si>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</si>
  <si>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</si>
  <si>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</si>
  <si>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</si>
  <si>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</si>
  <si>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</si>
  <si>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</si>
  <si>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</si>
  <si>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</si>
  <si>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</si>
  <si>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</si>
  <si>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</si>
  <si>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</si>
  <si>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</si>
  <si>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</si>
  <si>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</si>
  <si>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</si>
  <si>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</si>
  <si>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</si>
  <si>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</si>
  <si>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</si>
  <si>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</si>
  <si>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</si>
  <si>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</si>
  <si>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</si>
  <si>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</si>
  <si>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</si>
  <si>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</si>
  <si>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</si>
  <si>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</si>
  <si>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</si>
  <si>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</si>
  <si>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</si>
  <si>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</si>
  <si>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</si>
  <si>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</si>
  <si>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</si>
  <si>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</si>
  <si>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</si>
  <si>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</si>
  <si>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</si>
  <si>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</si>
  <si>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</si>
  <si>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</si>
  <si>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</si>
  <si>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</si>
  <si>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</si>
  <si>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</si>
  <si>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</si>
  <si>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</si>
  <si>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</si>
  <si>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</si>
  <si>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</si>
  <si>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</si>
  <si>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</si>
  <si>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</si>
  <si>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</si>
  <si>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</si>
  <si>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</si>
  <si>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</si>
  <si>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</si>
  <si>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</si>
  <si>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</si>
  <si>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</si>
  <si>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</si>
  <si>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</si>
  <si>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</si>
  <si>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</si>
  <si>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</si>
  <si>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</si>
  <si>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</si>
  <si>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</si>
  <si>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</si>
  <si>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</si>
  <si>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</si>
  <si>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</si>
  <si>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</si>
  <si>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</si>
  <si>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</si>
  <si>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</si>
  <si>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</si>
  <si>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</si>
  <si>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</si>
  <si>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</si>
  <si>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</si>
  <si>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</si>
  <si>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</si>
  <si>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</si>
  <si>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</si>
  <si>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</si>
  <si>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</si>
  <si>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</si>
  <si>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</si>
  <si>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</si>
  <si>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</si>
  <si>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</si>
  <si>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</si>
  <si>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</si>
  <si>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</si>
  <si>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</si>
  <si>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</si>
  <si>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</si>
  <si>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</si>
  <si>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</si>
  <si>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</si>
  <si>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</si>
  <si>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</si>
  <si>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</si>
  <si>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</si>
  <si>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</si>
  <si>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</si>
  <si>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</si>
  <si>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</si>
  <si>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</si>
  <si>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</si>
  <si>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</si>
  <si>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</si>
  <si>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</si>
  <si>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</si>
  <si>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</si>
  <si>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</si>
  <si>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</si>
  <si>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</si>
  <si>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</si>
  <si>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</si>
  <si>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</si>
  <si>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</si>
  <si>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</si>
  <si>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</si>
  <si>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</si>
  <si>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</si>
  <si>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</si>
  <si>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</si>
  <si>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</si>
  <si>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</si>
  <si>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</si>
  <si>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</si>
  <si>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</si>
  <si>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</si>
  <si>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</si>
  <si>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</si>
  <si>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</si>
  <si>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</si>
  <si>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</si>
  <si>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</si>
  <si>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</si>
  <si>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</si>
  <si>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</si>
  <si>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</si>
  <si>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</si>
  <si>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</si>
  <si>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</si>
  <si>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</si>
  <si>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</si>
  <si>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</si>
  <si>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</si>
  <si>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</si>
  <si>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</si>
  <si>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</si>
  <si>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</si>
  <si>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</si>
  <si>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</si>
  <si>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</si>
  <si>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</si>
  <si>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</si>
  <si>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</si>
  <si>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</si>
  <si>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</si>
  <si>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</si>
  <si>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</si>
  <si>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</si>
  <si>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</si>
  <si>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</si>
  <si>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</si>
  <si>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</si>
  <si>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</si>
  <si>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</si>
  <si>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</si>
  <si>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</si>
  <si>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</si>
  <si>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</si>
  <si>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</si>
  <si>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</si>
  <si>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</si>
  <si>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</si>
  <si>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</si>
  <si>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</si>
  <si>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</si>
  <si>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</si>
  <si>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</si>
  <si>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</si>
  <si>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</si>
  <si>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</si>
  <si>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</si>
  <si>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</si>
  <si>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</si>
  <si>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</si>
  <si>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</si>
  <si>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</si>
  <si>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</si>
  <si>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</si>
  <si>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</si>
  <si>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</si>
  <si>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</si>
  <si>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</si>
  <si>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</si>
  <si>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</si>
  <si>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</si>
  <si>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</si>
  <si>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</si>
  <si>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</si>
  <si>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</si>
  <si>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</si>
  <si>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</si>
  <si>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</si>
  <si>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</si>
  <si>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</si>
  <si>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</si>
  <si>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</si>
  <si>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</si>
  <si>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</si>
  <si>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</si>
  <si>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</si>
  <si>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</si>
  <si>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</si>
  <si>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</si>
  <si>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</si>
  <si>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</si>
  <si>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</si>
  <si>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</si>
  <si>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</si>
  <si>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</si>
  <si>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</si>
  <si>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</si>
  <si>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</si>
  <si>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</si>
  <si>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</si>
  <si>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</si>
  <si>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</si>
  <si>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</si>
  <si>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</si>
  <si>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</si>
  <si>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</si>
  <si>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</si>
  <si>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</si>
  <si>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</si>
  <si>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</si>
  <si>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</si>
  <si>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</si>
  <si>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</si>
  <si>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</si>
  <si>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</si>
  <si>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</si>
  <si>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</si>
  <si>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</si>
  <si>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</si>
  <si>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</si>
  <si>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</si>
  <si>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</si>
  <si>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</si>
  <si>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</si>
  <si>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</si>
  <si>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</si>
  <si>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</si>
  <si>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</si>
  <si>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</si>
  <si>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</si>
  <si>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</si>
  <si>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</si>
  <si>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</si>
  <si>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</si>
  <si>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</si>
  <si>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</si>
  <si>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</si>
  <si>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</si>
  <si>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</si>
  <si>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</si>
  <si>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</si>
  <si>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</si>
  <si>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</si>
  <si>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</si>
  <si>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</si>
  <si>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</si>
  <si>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</si>
  <si>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</si>
  <si>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</si>
  <si>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</si>
  <si>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</si>
  <si>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</si>
  <si>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</si>
  <si>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</si>
  <si>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</si>
  <si>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</si>
  <si>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</si>
  <si>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</si>
  <si>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</si>
  <si>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</si>
  <si>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</si>
  <si>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</si>
  <si>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</si>
  <si>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</si>
  <si>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</si>
  <si>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</si>
  <si>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</si>
  <si>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</si>
  <si>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</si>
  <si>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</si>
  <si>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</si>
  <si>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</si>
  <si>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</si>
  <si>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</si>
  <si>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</si>
  <si>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</si>
  <si>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</si>
  <si>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</si>
  <si>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</si>
  <si>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</si>
  <si>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</si>
  <si>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</si>
  <si>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</si>
  <si>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</si>
  <si>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</si>
  <si>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</si>
  <si>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</si>
  <si>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</si>
  <si>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</si>
  <si>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</si>
  <si>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</si>
  <si>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</si>
  <si>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</si>
  <si>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</si>
  <si>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</si>
  <si>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</si>
  <si>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</si>
  <si>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</si>
  <si>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</si>
  <si>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</si>
  <si>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</si>
  <si>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</si>
  <si>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</si>
  <si>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</si>
  <si>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</si>
  <si>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</si>
  <si>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</si>
  <si>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</si>
  <si>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</si>
  <si>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</si>
  <si>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</si>
  <si>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</si>
  <si>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</si>
  <si>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</si>
  <si>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</si>
  <si>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</si>
  <si>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</si>
  <si>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</si>
  <si>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</si>
  <si>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</si>
  <si>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</si>
  <si>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</si>
  <si>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</si>
  <si>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</si>
  <si>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</si>
  <si>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</si>
  <si>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</si>
  <si>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</si>
  <si>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</si>
  <si>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</si>
  <si>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</si>
  <si>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</si>
  <si>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</si>
  <si>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</si>
  <si>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</si>
  <si>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</si>
  <si>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</si>
  <si>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</si>
  <si>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</si>
  <si>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</si>
  <si>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</si>
  <si>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</si>
  <si>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</si>
  <si>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</si>
  <si>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</si>
  <si>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</si>
  <si>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</si>
  <si>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</si>
  <si>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</si>
  <si>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</si>
  <si>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</si>
  <si>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</si>
  <si>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</si>
  <si>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</si>
  <si>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</si>
  <si>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</si>
  <si>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</si>
  <si>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</si>
  <si>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</si>
  <si>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</si>
  <si>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</si>
  <si>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</si>
  <si>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</si>
  <si>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</si>
  <si>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</si>
  <si>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</si>
  <si>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</si>
  <si>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</si>
  <si>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</si>
  <si>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</si>
  <si>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</si>
  <si>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</si>
  <si>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</si>
  <si>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</si>
  <si>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</si>
  <si>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</si>
  <si>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</si>
  <si>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</si>
  <si>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</si>
  <si>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</si>
  <si>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</si>
  <si>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</si>
  <si>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</si>
  <si>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</si>
  <si>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</si>
  <si>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</si>
  <si>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</si>
  <si>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</si>
  <si>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</si>
  <si>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</si>
  <si>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</si>
  <si>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</si>
  <si>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</si>
  <si>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</si>
  <si>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</si>
  <si>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</si>
  <si>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</si>
  <si>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</si>
  <si>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</si>
  <si>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</si>
  <si>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</si>
  <si>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</si>
  <si>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</si>
  <si>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</si>
  <si>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</si>
  <si>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</si>
  <si>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</si>
  <si>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</si>
  <si>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</si>
  <si>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</si>
  <si>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</si>
  <si>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</si>
  <si>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</si>
  <si>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</si>
  <si>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</si>
  <si>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</si>
  <si>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</si>
  <si>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</si>
  <si>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</si>
  <si>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</si>
  <si>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</si>
  <si>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</si>
  <si>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</si>
  <si>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</si>
  <si>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</si>
  <si>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</si>
  <si>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</si>
  <si>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</si>
  <si>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</si>
  <si>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</si>
  <si>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</si>
  <si>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</si>
  <si>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</si>
  <si>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</si>
  <si>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</si>
  <si>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</si>
  <si>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</si>
  <si>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</si>
  <si>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</si>
  <si>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</si>
  <si>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</si>
  <si>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</si>
  <si>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</si>
  <si>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</si>
  <si>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</si>
  <si>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</si>
  <si>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</si>
  <si>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</si>
  <si>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</si>
  <si>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</si>
  <si>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</si>
  <si>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</si>
  <si>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</si>
  <si>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</si>
  <si>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</si>
  <si>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</si>
  <si>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</si>
  <si>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</si>
  <si>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</si>
  <si>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</si>
  <si>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</si>
  <si>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</si>
  <si>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</si>
  <si>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</si>
  <si>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</si>
  <si>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</si>
  <si>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</si>
  <si>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</si>
  <si>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</si>
  <si>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</si>
  <si>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</si>
  <si>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</si>
  <si>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</si>
  <si>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</si>
  <si>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</si>
  <si>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</si>
  <si>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</si>
  <si>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</si>
  <si>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</si>
  <si>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</si>
  <si>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</si>
  <si>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</si>
  <si>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</si>
  <si>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</si>
  <si>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</si>
  <si>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</si>
  <si>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</si>
  <si>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</si>
  <si>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</si>
  <si>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</si>
  <si>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</si>
  <si>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</si>
  <si>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</si>
  <si>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</si>
  <si>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</si>
  <si>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</si>
  <si>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</si>
  <si>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</si>
  <si>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</si>
  <si>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</si>
  <si>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</si>
  <si>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</si>
  <si>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</si>
  <si>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</si>
  <si>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</si>
  <si>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</si>
  <si>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</si>
  <si>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</si>
  <si>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</si>
  <si>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</si>
  <si>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</si>
  <si>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</si>
  <si>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</si>
  <si>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</si>
  <si>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</si>
  <si>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</si>
  <si>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</si>
  <si>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</si>
  <si>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</si>
  <si>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</si>
  <si>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</si>
  <si>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</si>
  <si>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</si>
  <si>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</si>
  <si>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</si>
  <si>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</si>
  <si>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</si>
  <si>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</si>
  <si>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</si>
  <si>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</si>
  <si>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</si>
  <si>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</si>
  <si>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</si>
  <si>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</si>
  <si>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</si>
  <si>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</si>
  <si>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</si>
  <si>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</si>
  <si>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</si>
  <si>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</si>
  <si>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</si>
  <si>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</si>
  <si>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</si>
  <si>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</si>
  <si>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</si>
  <si>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</si>
  <si>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</si>
  <si>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</si>
  <si>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</si>
  <si>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</si>
  <si>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</si>
  <si>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</si>
  <si>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</si>
  <si>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</si>
  <si>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</si>
  <si>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</si>
  <si>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</si>
  <si>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</si>
  <si>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</si>
  <si>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</si>
  <si>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</si>
  <si>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</si>
  <si>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</si>
  <si>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</si>
  <si>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</si>
  <si>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</si>
  <si>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</si>
  <si>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</si>
  <si>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</si>
  <si>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</si>
  <si>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</si>
  <si>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</si>
  <si>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</si>
  <si>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</si>
  <si>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</si>
  <si>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</si>
  <si>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</si>
  <si>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</si>
  <si>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</si>
  <si>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</si>
  <si>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</si>
  <si>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</si>
  <si>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</si>
  <si>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</si>
  <si>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</si>
  <si>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</si>
  <si>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</si>
  <si>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</si>
  <si>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</si>
  <si>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</si>
  <si>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</si>
  <si>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</si>
  <si>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</si>
  <si>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</si>
  <si>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</si>
  <si>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</si>
  <si>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</si>
  <si>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</si>
  <si>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</si>
  <si>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</si>
  <si>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</si>
  <si>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</si>
  <si>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</si>
  <si>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</si>
  <si>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</si>
  <si>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</si>
  <si>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</si>
  <si>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</si>
  <si>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</si>
  <si>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</si>
  <si>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</si>
  <si>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</si>
  <si>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</si>
  <si>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</si>
  <si>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</si>
  <si>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</si>
  <si>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</si>
  <si>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</si>
  <si>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</si>
  <si>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</si>
  <si>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</si>
  <si>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</si>
  <si>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</si>
  <si>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</si>
  <si>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</si>
  <si>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</si>
  <si>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</si>
  <si>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</si>
  <si>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</si>
  <si>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</si>
  <si>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</si>
  <si>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</si>
  <si>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</si>
  <si>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</si>
  <si>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</si>
  <si>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</si>
  <si>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</si>
  <si>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</si>
  <si>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</si>
  <si>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</si>
  <si>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</si>
  <si>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</si>
  <si>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</si>
  <si>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</si>
  <si>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</si>
  <si>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</si>
  <si>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</si>
  <si>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</si>
  <si>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</si>
  <si>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</si>
  <si>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</si>
  <si>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</si>
  <si>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</si>
  <si>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</si>
  <si>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</si>
  <si>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</si>
  <si>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</si>
  <si>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</si>
  <si>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</si>
  <si>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</si>
  <si>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</si>
  <si>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</si>
  <si>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</si>
  <si>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</si>
  <si>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</si>
  <si>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</si>
  <si>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</si>
  <si>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</si>
  <si>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</si>
  <si>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</si>
  <si>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</si>
  <si>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</si>
  <si>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</si>
  <si>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</si>
  <si>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</si>
  <si>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</si>
  <si>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</si>
  <si>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</si>
  <si>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</si>
  <si>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</si>
  <si>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</si>
  <si>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</si>
  <si>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</si>
  <si>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</si>
  <si>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</si>
  <si>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</si>
  <si>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</si>
  <si>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</si>
  <si>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</si>
  <si>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</si>
  <si>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</si>
  <si>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</si>
  <si>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</si>
  <si>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</si>
  <si>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</si>
  <si>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</si>
  <si>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</si>
  <si>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</si>
  <si>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</si>
  <si>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</si>
  <si>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</si>
  <si>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</si>
  <si>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</si>
  <si>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</si>
  <si>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</si>
  <si>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</si>
  <si>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</si>
  <si>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</si>
  <si>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</si>
  <si>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</si>
  <si>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</si>
  <si>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</si>
  <si>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</si>
  <si>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</si>
  <si>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</si>
  <si>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</si>
  <si>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</si>
  <si>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</si>
  <si>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</si>
  <si>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</si>
  <si>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</si>
  <si>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</si>
  <si>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</si>
  <si>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</si>
  <si>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</si>
  <si>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</si>
  <si>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</si>
  <si>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</si>
  <si>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</si>
  <si>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</si>
  <si>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</si>
  <si>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</si>
  <si>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</si>
  <si>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</si>
  <si>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</si>
  <si>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</si>
  <si>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</si>
  <si>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</si>
  <si>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</si>
  <si>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</si>
  <si>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</si>
  <si>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</si>
  <si>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</si>
  <si>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</si>
  <si>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</si>
  <si>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</si>
  <si>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</si>
  <si>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</si>
  <si>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</si>
  <si>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</si>
  <si>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</si>
  <si>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</si>
  <si>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</si>
  <si>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</si>
  <si>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</si>
  <si>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</si>
  <si>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</si>
  <si>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</si>
  <si>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</si>
  <si>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</si>
  <si>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</si>
  <si>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</si>
  <si>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</si>
  <si>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</si>
  <si>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</si>
  <si>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</si>
  <si>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</si>
  <si>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</si>
  <si>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</si>
  <si>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</si>
  <si>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</si>
  <si>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</si>
  <si>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</si>
  <si>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</si>
  <si>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</si>
  <si>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</si>
  <si>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</si>
  <si>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</si>
  <si>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</si>
  <si>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</si>
  <si>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</si>
  <si>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</si>
  <si>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</si>
  <si>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</si>
  <si>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</si>
  <si>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</si>
  <si>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</si>
  <si>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</si>
  <si>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</si>
  <si>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</si>
  <si>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</si>
  <si>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</si>
  <si>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</si>
  <si>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</si>
  <si>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</si>
  <si>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</si>
  <si>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</si>
  <si>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</si>
  <si>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</si>
  <si>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</si>
  <si>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</si>
  <si>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</si>
  <si>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</si>
  <si>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</si>
  <si>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</si>
  <si>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</si>
  <si>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</si>
  <si>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</si>
  <si>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</si>
  <si>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</si>
  <si>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</si>
  <si>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</si>
  <si>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</si>
  <si>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</si>
  <si>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</si>
  <si>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</si>
  <si>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</si>
  <si>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</si>
  <si>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</si>
  <si>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</si>
  <si>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</si>
  <si>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</si>
  <si>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</si>
  <si>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</si>
  <si>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</si>
  <si>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</si>
  <si>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</si>
  <si>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</si>
  <si>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</si>
  <si>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</si>
  <si>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</si>
  <si>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</si>
  <si>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</si>
  <si>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</si>
  <si>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</si>
  <si>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</si>
  <si>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</si>
  <si>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</si>
  <si>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</si>
  <si>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</si>
  <si>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</si>
  <si>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</si>
  <si>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</si>
  <si>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</si>
  <si>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</si>
  <si>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</si>
  <si>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</si>
  <si>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</si>
  <si>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</si>
  <si>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</si>
  <si>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</si>
  <si>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</si>
  <si>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</si>
  <si>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</si>
  <si>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</si>
  <si>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</si>
  <si>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</si>
  <si>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</si>
  <si>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</si>
  <si>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</si>
  <si>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</si>
  <si>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</si>
  <si>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</si>
  <si>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</si>
  <si>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</si>
  <si>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</si>
  <si>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</si>
  <si>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</si>
  <si>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</si>
  <si>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</si>
  <si>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</si>
  <si>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</si>
  <si>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</si>
  <si>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</si>
  <si>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</si>
  <si>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</si>
  <si>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</si>
  <si>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</si>
  <si>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</si>
  <si>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</si>
  <si>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</si>
  <si>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</si>
  <si>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</si>
  <si>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</si>
  <si>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</si>
  <si>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</si>
  <si>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</si>
  <si>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</si>
  <si>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</si>
  <si>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</si>
  <si>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</si>
  <si>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</si>
  <si>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</si>
  <si>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</si>
  <si>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</si>
  <si>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</si>
  <si>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</si>
  <si>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</si>
  <si>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</si>
  <si>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</si>
  <si>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</si>
  <si>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</si>
  <si>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</si>
  <si>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</si>
  <si>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</si>
  <si>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</si>
  <si>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</si>
  <si>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</si>
  <si>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</si>
  <si>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</si>
  <si>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</si>
  <si>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</si>
  <si>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</si>
  <si>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</si>
  <si>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</si>
  <si>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</si>
  <si>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</si>
  <si>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</si>
  <si>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</si>
  <si>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</si>
  <si>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</si>
  <si>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</si>
  <si>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</si>
  <si>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</si>
  <si>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</si>
  <si>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</si>
  <si>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</si>
  <si>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</si>
  <si>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</si>
  <si>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</si>
  <si>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</si>
  <si>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</si>
  <si>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</si>
  <si>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</si>
  <si>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</si>
  <si>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</si>
  <si>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</si>
  <si>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</si>
  <si>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</si>
  <si>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</si>
  <si>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</si>
  <si>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</si>
  <si>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</si>
  <si>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</si>
  <si>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</si>
  <si>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</si>
  <si>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</si>
  <si>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</si>
  <si>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</si>
  <si>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</si>
  <si>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</si>
  <si>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</si>
  <si>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</si>
  <si>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</si>
  <si>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</si>
  <si>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</si>
  <si>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</si>
  <si>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</si>
  <si>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</si>
  <si>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</si>
  <si>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</si>
  <si>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</si>
  <si>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</si>
  <si>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</si>
  <si>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</si>
  <si>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</si>
  <si>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</si>
  <si>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</si>
  <si>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</si>
  <si>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</si>
  <si>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</si>
  <si>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</si>
  <si>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</si>
  <si>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</si>
  <si>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</si>
  <si>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</si>
  <si>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</si>
  <si>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</si>
  <si>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</si>
  <si>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</si>
  <si>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</si>
  <si>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</si>
  <si>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</si>
  <si>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</si>
  <si>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</si>
  <si>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</si>
  <si>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</si>
  <si>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</si>
  <si>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</si>
  <si>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</si>
  <si>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</si>
  <si>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</si>
  <si>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</si>
  <si>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</si>
  <si>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</si>
  <si>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</si>
  <si>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</si>
  <si>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</si>
  <si>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</si>
  <si>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</si>
  <si>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</si>
  <si>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</si>
  <si>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</si>
  <si>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</si>
  <si>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</si>
  <si>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</si>
  <si>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</si>
  <si>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</si>
  <si>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</si>
  <si>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</si>
  <si>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</si>
  <si>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</si>
  <si>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</si>
  <si>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</si>
  <si>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</si>
  <si>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</si>
  <si>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</si>
  <si>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</si>
  <si>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</si>
  <si>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</si>
  <si>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</si>
  <si>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</si>
  <si>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</si>
  <si>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</si>
  <si>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</si>
  <si>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</si>
  <si>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</si>
  <si>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</si>
  <si>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</si>
  <si>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</si>
  <si>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</si>
  <si>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</si>
  <si>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</si>
  <si>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</si>
  <si>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</si>
  <si>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</si>
  <si>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</si>
  <si>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</si>
  <si>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</si>
  <si>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</si>
  <si>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</si>
  <si>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</si>
  <si>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</si>
  <si>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</si>
  <si>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</si>
  <si>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</si>
  <si>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</si>
  <si>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</si>
  <si>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</si>
  <si>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</si>
  <si>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</si>
  <si>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</si>
  <si>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</si>
  <si>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</si>
  <si>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</si>
  <si>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</si>
  <si>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</si>
  <si>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</si>
  <si>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</si>
  <si>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</si>
  <si>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</si>
  <si>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</si>
  <si>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</si>
  <si>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</si>
  <si>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</si>
  <si>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</si>
  <si>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</si>
  <si>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</si>
  <si>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</si>
  <si>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</si>
  <si>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</si>
  <si>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</si>
  <si>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</si>
  <si>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</si>
  <si>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</si>
  <si>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</si>
  <si>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</si>
  <si>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</si>
  <si>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</si>
  <si>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</si>
  <si>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</si>
  <si>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</si>
  <si>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</si>
  <si>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</si>
  <si>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</si>
  <si>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</si>
  <si>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</si>
  <si>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</si>
  <si>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</si>
  <si>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</si>
  <si>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</si>
  <si>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</si>
  <si>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</si>
  <si>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</si>
  <si>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</si>
  <si>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</si>
  <si>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</si>
  <si>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</si>
  <si>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</si>
  <si>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</si>
  <si>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</si>
  <si>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</si>
  <si>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</si>
  <si>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</si>
  <si>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</si>
  <si>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</si>
  <si>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</si>
  <si>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</si>
  <si>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</si>
  <si>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</si>
  <si>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</si>
  <si>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</si>
  <si>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</si>
  <si>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</si>
  <si>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</si>
  <si>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</si>
  <si>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</si>
  <si>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</si>
  <si>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</si>
  <si>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</si>
  <si>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</si>
  <si>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</si>
  <si>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</si>
  <si>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</si>
  <si>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</si>
  <si>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</si>
  <si>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</si>
  <si>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</si>
  <si>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</si>
  <si>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</si>
  <si>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</si>
  <si>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</si>
  <si>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</si>
  <si>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</si>
  <si>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</si>
  <si>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</si>
  <si>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</si>
  <si>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</si>
  <si>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</si>
  <si>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</si>
  <si>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</si>
  <si>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</si>
  <si>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</si>
  <si>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</si>
  <si>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</si>
  <si>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</si>
  <si>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</si>
  <si>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</si>
  <si>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</si>
  <si>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</si>
  <si>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</si>
  <si>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</si>
  <si>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</si>
  <si>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</si>
  <si>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</si>
  <si>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</si>
  <si>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</si>
  <si>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</si>
  <si>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</si>
  <si>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</si>
  <si>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</si>
  <si>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</si>
  <si>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</si>
  <si>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</si>
  <si>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</si>
  <si>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</si>
  <si>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</si>
  <si>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</si>
  <si>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</si>
  <si>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</si>
  <si>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</si>
  <si>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</si>
  <si>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</si>
  <si>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</si>
  <si>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</si>
  <si>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</si>
  <si>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</si>
  <si>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</si>
  <si>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</si>
  <si>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</si>
  <si>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</si>
  <si>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</si>
  <si>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</si>
  <si>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</si>
  <si>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</si>
  <si>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</si>
  <si>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</si>
  <si>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</si>
  <si>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</si>
  <si>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</si>
  <si>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</si>
  <si>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</si>
  <si>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</si>
  <si>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</si>
  <si>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</si>
  <si>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</si>
  <si>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</si>
  <si>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</si>
  <si>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</si>
  <si>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</si>
  <si>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</si>
  <si>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</si>
  <si>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</si>
  <si>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</si>
  <si>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</si>
  <si>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</si>
  <si>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</si>
  <si>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</si>
  <si>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</si>
  <si>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</si>
  <si>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</si>
  <si>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</si>
  <si>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</si>
  <si>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</si>
  <si>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</si>
  <si>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</si>
  <si>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</si>
  <si>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</si>
  <si>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</si>
  <si>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</si>
  <si>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</si>
  <si>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</si>
  <si>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</si>
  <si>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</si>
  <si>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</si>
  <si>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</si>
  <si>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</si>
  <si>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</si>
  <si>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</si>
  <si>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</si>
  <si>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</si>
  <si>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</si>
  <si>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</si>
  <si>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</si>
  <si>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</si>
  <si>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</si>
  <si>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</si>
  <si>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</si>
  <si>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</si>
  <si>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</si>
  <si>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</si>
  <si>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</si>
  <si>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</si>
  <si>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</si>
  <si>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</si>
  <si>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</si>
  <si>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</si>
  <si>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</si>
  <si>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</si>
  <si>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</si>
  <si>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</si>
  <si>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</si>
  <si>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</si>
  <si>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</si>
  <si>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</si>
  <si>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</si>
  <si>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</si>
  <si>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</si>
  <si>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</si>
  <si>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</si>
  <si>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</si>
  <si>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</si>
  <si>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</si>
  <si>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</si>
  <si>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</si>
  <si>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</si>
  <si>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</si>
  <si>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</si>
  <si>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</si>
  <si>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</si>
  <si>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</si>
  <si>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</si>
  <si>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</si>
  <si>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</si>
  <si>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</si>
  <si>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</si>
  <si>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</si>
  <si>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</si>
  <si>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</si>
  <si>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</si>
  <si>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</si>
  <si>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</si>
  <si>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</si>
  <si>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</si>
  <si>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</si>
  <si>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</si>
  <si>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</si>
  <si>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</si>
  <si>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</si>
  <si>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</si>
  <si>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</si>
  <si>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</si>
  <si>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</si>
  <si>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</si>
  <si>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</si>
  <si>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</si>
  <si>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</si>
  <si>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</si>
  <si>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</si>
  <si>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</si>
  <si>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</si>
  <si>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</si>
  <si>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</si>
  <si>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</si>
  <si>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</si>
  <si>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</si>
  <si>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</si>
  <si>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</si>
  <si>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</si>
  <si>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</si>
  <si>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</si>
  <si>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</si>
  <si>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</si>
  <si>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</si>
  <si>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</si>
  <si>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</si>
  <si>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</si>
  <si>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</si>
  <si>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</si>
  <si>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</si>
  <si>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</si>
  <si>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</si>
  <si>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</si>
  <si>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</si>
  <si>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</si>
  <si>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</si>
  <si>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</si>
  <si>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</si>
  <si>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</si>
  <si>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</si>
  <si>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</si>
  <si>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</si>
  <si>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</si>
  <si>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</si>
  <si>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</si>
  <si>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</si>
  <si>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</si>
  <si>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</si>
  <si>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</si>
  <si>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</si>
  <si>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</si>
  <si>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</si>
  <si>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</si>
  <si>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</si>
  <si>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</si>
  <si>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</si>
  <si>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</si>
  <si>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</si>
  <si>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</si>
  <si>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</si>
  <si>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</si>
  <si>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</si>
  <si>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</si>
  <si>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</si>
  <si>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</si>
  <si>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</si>
  <si>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</si>
  <si>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</si>
  <si>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</si>
  <si>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</si>
  <si>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</si>
  <si>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</si>
  <si>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</si>
  <si>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</si>
  <si>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</si>
  <si>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</si>
  <si>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</si>
  <si>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</si>
  <si>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</si>
  <si>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</si>
  <si>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</si>
  <si>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</si>
  <si>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</si>
  <si>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</si>
  <si>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</si>
  <si>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</si>
  <si>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</si>
  <si>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</si>
  <si>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</si>
  <si>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</si>
  <si>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</si>
  <si>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</si>
  <si>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</si>
  <si>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</si>
  <si>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</si>
  <si>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</si>
  <si>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</si>
  <si>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</si>
  <si>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</si>
  <si>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</si>
  <si>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</si>
  <si>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</si>
  <si>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</si>
  <si>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</si>
  <si>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</si>
  <si>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</si>
  <si>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</si>
  <si>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</si>
  <si>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</si>
  <si>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</si>
  <si>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</si>
  <si>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</si>
  <si>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</si>
  <si>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</si>
  <si>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</si>
  <si>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</si>
  <si>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</si>
  <si>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</si>
  <si>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</si>
  <si>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</si>
  <si>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</si>
  <si>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</si>
  <si>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</si>
  <si>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</si>
  <si>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</si>
  <si>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</si>
  <si>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</si>
  <si>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</si>
  <si>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</si>
  <si>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</si>
  <si>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</si>
  <si>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</si>
  <si>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</si>
  <si>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</si>
  <si>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</si>
  <si>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</si>
  <si>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</si>
  <si>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</si>
  <si>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</si>
  <si>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</si>
  <si>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</si>
  <si>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</si>
  <si>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</si>
  <si>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</si>
  <si>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</si>
  <si>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</si>
  <si>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</si>
  <si>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</si>
  <si>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</si>
  <si>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</si>
  <si>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</si>
  <si>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</si>
  <si>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</si>
  <si>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</si>
  <si>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</si>
  <si>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</si>
  <si>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</si>
  <si>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</si>
  <si>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</si>
  <si>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</si>
  <si>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</si>
  <si>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</si>
  <si>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</si>
  <si>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</si>
  <si>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</si>
  <si>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</si>
  <si>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</si>
  <si>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</si>
  <si>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</si>
  <si>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</si>
  <si>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</si>
  <si>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</si>
  <si>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</si>
  <si>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</si>
  <si>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</si>
  <si>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</si>
  <si>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</si>
  <si>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</si>
  <si>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</si>
  <si>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</si>
  <si>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</si>
  <si>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</si>
  <si>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</si>
  <si>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</si>
  <si>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</si>
  <si>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</si>
  <si>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</si>
  <si>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</si>
  <si>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</si>
  <si>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</si>
  <si>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</si>
  <si>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</si>
  <si>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</si>
  <si>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</si>
  <si>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</si>
  <si>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</si>
  <si>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</si>
  <si>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</si>
  <si>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</si>
  <si>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</si>
  <si>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</si>
  <si>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</si>
  <si>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</si>
  <si>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</si>
  <si>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</si>
  <si>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</si>
  <si>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</si>
  <si>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</si>
  <si>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</si>
  <si>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</si>
  <si>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</si>
  <si>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</si>
  <si>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</si>
  <si>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</si>
  <si>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</si>
  <si>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</si>
  <si>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</si>
  <si>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</si>
  <si>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</si>
  <si>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</si>
  <si>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</si>
  <si>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</si>
  <si>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</si>
  <si>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</si>
  <si>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</si>
  <si>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</si>
  <si>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</si>
  <si>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</si>
  <si>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</si>
  <si>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</si>
  <si>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</si>
  <si>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</si>
  <si>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</si>
  <si>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</si>
  <si>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</si>
  <si>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</si>
  <si>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</si>
  <si>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</si>
  <si>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</si>
  <si>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</si>
  <si>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</si>
  <si>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</si>
  <si>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</si>
  <si>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</si>
  <si>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</si>
  <si>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</si>
  <si>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</si>
  <si>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</si>
  <si>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</si>
  <si>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</si>
  <si>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</si>
  <si>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</si>
  <si>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</si>
  <si>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</si>
  <si>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</si>
  <si>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</si>
  <si>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</si>
  <si>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</si>
  <si>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</si>
  <si>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</si>
  <si>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</si>
  <si>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</si>
  <si>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</si>
  <si>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</si>
  <si>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</si>
  <si>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</si>
  <si>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</si>
  <si>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</si>
  <si>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</si>
  <si>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</si>
  <si>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</si>
  <si>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</si>
  <si>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</si>
  <si>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</si>
  <si>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</si>
  <si>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</si>
  <si>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</si>
  <si>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</si>
  <si>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</si>
  <si>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</si>
  <si>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</si>
  <si>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</si>
  <si>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</si>
  <si>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</si>
  <si>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</si>
  <si>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</si>
  <si>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</si>
  <si>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</si>
  <si>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</si>
  <si>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</si>
  <si>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</si>
  <si>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</si>
  <si>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</si>
  <si>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</si>
  <si>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</si>
  <si>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</si>
  <si>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</si>
  <si>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</si>
  <si>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</si>
  <si>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</si>
  <si>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</si>
  <si>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</si>
  <si>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</si>
  <si>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</si>
  <si>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</si>
  <si>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</si>
  <si>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</si>
  <si>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</si>
  <si>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</si>
  <si>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</si>
  <si>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</si>
  <si>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</si>
  <si>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</si>
  <si>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</si>
  <si>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</si>
  <si>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</si>
  <si>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</si>
  <si>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</si>
  <si>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</si>
  <si>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</si>
  <si>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</si>
  <si>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</si>
  <si>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</si>
  <si>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</si>
  <si>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</si>
  <si>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</si>
  <si>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</si>
  <si>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</si>
  <si>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</si>
  <si>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</si>
  <si>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</si>
  <si>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</si>
  <si>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</si>
  <si>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</si>
  <si>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</si>
  <si>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</si>
  <si>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</si>
  <si>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</si>
  <si>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</si>
  <si>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</si>
  <si>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</si>
  <si>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</si>
  <si>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</si>
  <si>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</si>
  <si>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</si>
  <si>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</si>
  <si>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</si>
  <si>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</si>
  <si>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</si>
  <si>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</si>
  <si>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</si>
  <si>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</si>
  <si>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</si>
  <si>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</si>
  <si>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</si>
  <si>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</si>
  <si>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</si>
  <si>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</si>
  <si>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</si>
  <si>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</si>
  <si>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</si>
  <si>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</si>
  <si>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</si>
  <si>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</si>
  <si>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</si>
  <si>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</si>
  <si>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</si>
  <si>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</si>
  <si>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</si>
  <si>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</si>
  <si>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</si>
  <si>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</si>
  <si>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</si>
  <si>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</si>
  <si>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</si>
  <si>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</si>
  <si>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</si>
  <si>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</si>
  <si>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</si>
  <si>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</si>
  <si>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</si>
  <si>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</si>
  <si>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</si>
  <si>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</si>
  <si>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</si>
  <si>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</si>
  <si>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</si>
  <si>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</si>
  <si>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</si>
  <si>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</si>
  <si>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</si>
  <si>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</si>
  <si>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</si>
  <si>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</si>
  <si>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</si>
  <si>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</si>
  <si>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</si>
  <si>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</si>
  <si>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</si>
  <si>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</si>
  <si>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</si>
  <si>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</si>
  <si>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</si>
  <si>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</si>
  <si>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</si>
  <si>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</si>
  <si>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</si>
  <si>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</si>
  <si>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</si>
  <si>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</si>
  <si>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</si>
  <si>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</si>
  <si>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</si>
  <si>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</si>
  <si>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</si>
  <si>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</si>
  <si>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</si>
  <si>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</si>
  <si>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</si>
  <si>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</si>
  <si>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</si>
  <si>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</si>
  <si>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</si>
  <si>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</si>
  <si>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</si>
  <si>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</si>
  <si>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</si>
  <si>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</si>
  <si>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</si>
  <si>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</si>
  <si>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</si>
  <si>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</si>
  <si>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</si>
  <si>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</si>
  <si>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</si>
  <si>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</si>
  <si>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</si>
  <si>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</si>
  <si>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</si>
  <si>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</si>
  <si>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</si>
  <si>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</si>
  <si>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</si>
  <si>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</si>
  <si>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</si>
  <si>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</si>
  <si>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</si>
  <si>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</si>
  <si>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</si>
  <si>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</si>
  <si>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</si>
  <si>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</si>
  <si>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</si>
  <si>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</si>
  <si>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</si>
  <si>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</si>
  <si>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</si>
  <si>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</si>
  <si>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</si>
  <si>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</si>
  <si>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</si>
  <si>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</si>
  <si>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</si>
  <si>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</si>
  <si>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</si>
  <si>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</si>
  <si>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</si>
  <si>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</si>
  <si>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</si>
  <si>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</si>
  <si>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</si>
  <si>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</si>
  <si>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</si>
  <si>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</si>
  <si>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</si>
  <si>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</si>
  <si>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</si>
  <si>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</si>
  <si>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</si>
  <si>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</si>
  <si>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</si>
  <si>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</si>
  <si>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</si>
  <si>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</si>
  <si>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</si>
  <si>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</si>
  <si>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</si>
  <si>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</si>
  <si>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</si>
  <si>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</si>
  <si>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</si>
  <si>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</si>
  <si>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</si>
  <si>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</si>
  <si>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</si>
  <si>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</si>
  <si>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</si>
  <si>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</si>
  <si>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</si>
  <si>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</si>
  <si>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</si>
  <si>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</si>
  <si>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</si>
  <si>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</si>
  <si>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</si>
  <si>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</si>
  <si>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</si>
  <si>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</si>
  <si>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</si>
  <si>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</si>
  <si>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</si>
  <si>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</si>
  <si>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</si>
  <si>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</si>
  <si>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</si>
  <si>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</si>
  <si>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</si>
  <si>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</si>
  <si>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</si>
  <si>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</si>
  <si>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</si>
  <si>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</si>
  <si>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</si>
  <si>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</si>
  <si>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</si>
  <si>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</si>
  <si>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</si>
  <si>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</si>
  <si>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</si>
  <si>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</si>
  <si>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</si>
  <si>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</si>
  <si>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</si>
  <si>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</si>
  <si>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</si>
  <si>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</si>
  <si>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</si>
  <si>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</si>
  <si>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</si>
  <si>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</si>
  <si>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</si>
  <si>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</si>
  <si>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</si>
  <si>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</si>
  <si>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</si>
  <si>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</si>
  <si>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</si>
  <si>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</si>
  <si>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</si>
  <si>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</si>
  <si>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</si>
  <si>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</si>
  <si>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</si>
  <si>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</si>
  <si>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</si>
  <si>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</si>
  <si>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</si>
  <si>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</si>
  <si>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</si>
  <si>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</si>
  <si>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</si>
  <si>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</si>
  <si>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</si>
  <si>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</si>
  <si>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</si>
  <si>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</si>
  <si>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</si>
  <si>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</si>
  <si>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</si>
  <si>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</si>
  <si>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</si>
  <si>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</si>
  <si>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</si>
  <si>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</si>
  <si>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</si>
  <si>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</si>
  <si>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</si>
  <si>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</si>
  <si>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</si>
  <si>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</si>
  <si>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</si>
  <si>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</si>
  <si>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</si>
  <si>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</si>
  <si>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</si>
  <si>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</si>
  <si>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</si>
  <si>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</si>
  <si>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</si>
  <si>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</si>
  <si>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</si>
  <si>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</si>
  <si>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</si>
  <si>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</si>
  <si>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</si>
  <si>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</si>
  <si>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</si>
  <si>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</si>
  <si>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</si>
  <si>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</si>
  <si>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</si>
  <si>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</si>
  <si>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</si>
  <si>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</si>
  <si>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</si>
  <si>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</si>
  <si>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</si>
  <si>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</si>
  <si>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</si>
  <si>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</si>
  <si>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</si>
  <si>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</si>
  <si>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</si>
  <si>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</si>
  <si>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</si>
  <si>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</si>
  <si>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</si>
  <si>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</si>
  <si>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</si>
  <si>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</si>
  <si>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</si>
  <si>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</si>
  <si>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</si>
  <si>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</si>
  <si>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</si>
  <si>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</si>
  <si>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</si>
  <si>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</si>
  <si>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</si>
  <si>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</si>
  <si>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</si>
  <si>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</si>
  <si>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</si>
  <si>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</si>
  <si>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</si>
  <si>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</si>
  <si>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</si>
  <si>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</si>
  <si>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</si>
  <si>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</si>
  <si>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</si>
  <si>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</si>
  <si>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</si>
  <si>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</si>
  <si>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</si>
  <si>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</si>
  <si>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</si>
  <si>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</si>
  <si>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</si>
  <si>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</si>
  <si>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</si>
  <si>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</si>
  <si>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</si>
  <si>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</si>
  <si>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</si>
  <si>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</si>
  <si>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</si>
  <si>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</si>
  <si>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</si>
  <si>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</si>
  <si>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</si>
  <si>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</si>
  <si>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</si>
  <si>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</si>
  <si>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</si>
  <si>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</si>
  <si>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</si>
  <si>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</si>
  <si>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</si>
  <si>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</si>
  <si>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</si>
  <si>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</si>
  <si>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</si>
  <si>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</si>
  <si>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</si>
  <si>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</si>
  <si>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</si>
  <si>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</si>
  <si>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</si>
  <si>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</si>
  <si>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</si>
  <si>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</si>
  <si>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</si>
  <si>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</si>
  <si>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</si>
  <si>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</si>
  <si>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</si>
  <si>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</si>
  <si>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</si>
  <si>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</si>
  <si>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</si>
  <si>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</si>
  <si>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</si>
  <si>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</si>
  <si>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</si>
  <si>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</si>
  <si>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</si>
  <si>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</si>
  <si>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</si>
  <si>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</si>
  <si>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</si>
  <si>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</si>
  <si>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</si>
  <si>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</si>
  <si>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</si>
  <si>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</si>
  <si>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</si>
  <si>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</si>
  <si>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</si>
  <si>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</si>
  <si>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</si>
  <si>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</si>
  <si>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</si>
  <si>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</si>
  <si>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</si>
  <si>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</si>
  <si>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</si>
  <si>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</si>
  <si>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</si>
  <si>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</si>
  <si>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</si>
  <si>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</si>
  <si>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</si>
  <si>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</si>
  <si>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</si>
  <si>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</si>
  <si>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</si>
  <si>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</si>
  <si>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</si>
  <si>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</si>
  <si>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</si>
  <si>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</si>
  <si>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</si>
  <si>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</si>
  <si>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</si>
  <si>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</si>
  <si>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</si>
  <si>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</si>
  <si>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</si>
  <si>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</si>
  <si>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</si>
  <si>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</si>
  <si>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</si>
  <si>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</si>
  <si>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</si>
  <si>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</si>
  <si>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</si>
  <si>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</si>
  <si>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</si>
  <si>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</si>
  <si>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</si>
  <si>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</si>
  <si>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</si>
  <si>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</si>
  <si>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</si>
  <si>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</si>
  <si>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</si>
  <si>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</si>
  <si>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</si>
  <si>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</si>
  <si>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</si>
  <si>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</si>
  <si>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</si>
  <si>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</si>
  <si>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</si>
  <si>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</si>
  <si>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</si>
  <si>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</si>
  <si>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</si>
  <si>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</si>
  <si>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</si>
  <si>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</si>
  <si>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</si>
  <si>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</si>
  <si>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</si>
  <si>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</si>
  <si>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</si>
  <si>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</si>
  <si>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</si>
  <si>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</si>
  <si>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</si>
  <si>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</si>
  <si>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</si>
  <si>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</si>
  <si>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</si>
  <si>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</si>
  <si>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</si>
  <si>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</si>
  <si>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</si>
  <si>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</si>
  <si>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</si>
  <si>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</si>
  <si>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</si>
  <si>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</si>
  <si>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</si>
  <si>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</si>
  <si>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</si>
  <si>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</si>
  <si>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</si>
  <si>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</si>
  <si>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</si>
  <si>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</si>
  <si>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</si>
  <si>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</si>
  <si>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</si>
  <si>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</si>
  <si>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</si>
  <si>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</si>
  <si>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</si>
  <si>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</si>
  <si>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</si>
  <si>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</si>
  <si>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</si>
  <si>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</si>
  <si>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</si>
  <si>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</si>
  <si>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</si>
  <si>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</si>
  <si>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</si>
  <si>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</si>
  <si>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</si>
  <si>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</si>
  <si>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</si>
  <si>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</si>
  <si>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</si>
  <si>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</si>
  <si>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</si>
  <si>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</si>
  <si>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</si>
  <si>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</si>
  <si>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</si>
  <si>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</si>
  <si>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</si>
  <si>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</si>
  <si>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</si>
  <si>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</si>
  <si>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</si>
  <si>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</si>
  <si>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</si>
  <si>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</si>
  <si>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</si>
  <si>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</si>
  <si>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</si>
  <si>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</si>
  <si>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</si>
  <si>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</si>
  <si>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</si>
  <si>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</si>
  <si>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</si>
  <si>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</si>
  <si>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</si>
  <si>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</si>
  <si>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</si>
  <si>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</si>
  <si>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</si>
  <si>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</si>
  <si>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</si>
  <si>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</si>
  <si>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</si>
  <si>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</si>
  <si>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</si>
  <si>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</si>
  <si>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</si>
  <si>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</si>
  <si>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</si>
  <si>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</si>
  <si>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</si>
  <si>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</si>
  <si>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</si>
  <si>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</si>
  <si>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</si>
  <si>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</si>
  <si>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</si>
  <si>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</si>
  <si>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</si>
  <si>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</si>
  <si>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</si>
  <si>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</si>
  <si>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</si>
  <si>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</si>
  <si>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</si>
  <si>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</si>
  <si>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</si>
  <si>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</si>
  <si>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</si>
  <si>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</si>
  <si>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</si>
  <si>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</si>
  <si>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</si>
  <si>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</si>
  <si>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</si>
  <si>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</si>
  <si>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</si>
  <si>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</si>
  <si>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</si>
  <si>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</si>
  <si>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</si>
  <si>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</si>
  <si>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</si>
  <si>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</si>
  <si>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</si>
  <si>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</si>
  <si>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</si>
  <si>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</si>
  <si>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</si>
  <si>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</si>
  <si>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</si>
  <si>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</si>
  <si>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</si>
  <si>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</si>
  <si>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</si>
  <si>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</si>
  <si>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</si>
  <si>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</si>
  <si>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</si>
  <si>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</si>
  <si>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</si>
  <si>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</si>
  <si>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</si>
  <si>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</si>
  <si>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</si>
  <si>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</si>
  <si>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</si>
  <si>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</si>
  <si>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</si>
  <si>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</si>
  <si>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</si>
  <si>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</si>
  <si>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</si>
  <si>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</si>
  <si>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</si>
  <si>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</si>
  <si>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</si>
  <si>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</si>
  <si>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</si>
  <si>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</si>
  <si>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</si>
  <si>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</si>
  <si>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</si>
  <si>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</si>
  <si>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</si>
  <si>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</si>
  <si>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</si>
  <si>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</si>
  <si>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</si>
  <si>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</si>
  <si>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</si>
  <si>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</si>
  <si>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</si>
  <si>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</si>
  <si>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</si>
  <si>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</si>
  <si>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</si>
  <si>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</si>
  <si>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</si>
  <si>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</si>
  <si>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</si>
  <si>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</si>
  <si>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</si>
  <si>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</si>
  <si>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</si>
  <si>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</si>
  <si>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</si>
  <si>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</si>
  <si>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</si>
  <si>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</si>
  <si>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</si>
  <si>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</si>
  <si>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</si>
  <si>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</si>
  <si>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</si>
  <si>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</si>
  <si>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</si>
  <si>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</si>
  <si>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</si>
  <si>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</si>
  <si>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</si>
  <si>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</si>
  <si>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</si>
  <si>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</si>
  <si>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</si>
  <si>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</si>
  <si>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</si>
  <si>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</si>
  <si>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</si>
  <si>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</si>
  <si>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</si>
  <si>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</si>
  <si>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</si>
  <si>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</si>
  <si>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</si>
  <si>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</si>
  <si>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</si>
  <si>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</si>
  <si>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</si>
  <si>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</si>
  <si>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</si>
  <si>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</si>
  <si>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</si>
  <si>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</si>
  <si>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</si>
  <si>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</si>
  <si>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</si>
  <si>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</si>
  <si>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</si>
  <si>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</si>
  <si>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</si>
  <si>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</si>
  <si>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</si>
  <si>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</si>
  <si>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</si>
  <si>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</si>
  <si>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</si>
  <si>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</si>
  <si>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</si>
  <si>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</si>
  <si>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</si>
  <si>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</si>
  <si>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</si>
  <si>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</si>
  <si>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</si>
  <si>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</si>
  <si>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</si>
  <si>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</si>
  <si>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</si>
  <si>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</si>
  <si>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</si>
  <si>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</si>
  <si>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</si>
  <si>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</si>
  <si>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</si>
  <si>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</si>
  <si>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</si>
  <si>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</si>
  <si>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</si>
  <si>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</si>
  <si>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</si>
  <si>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</si>
  <si>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</si>
  <si>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</si>
  <si>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</si>
  <si>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</si>
  <si>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</si>
  <si>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</si>
  <si>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</si>
  <si>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</si>
  <si>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</si>
  <si>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</si>
  <si>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</si>
  <si>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</si>
  <si>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</si>
  <si>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</si>
  <si>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</si>
  <si>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</si>
  <si>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</si>
  <si>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</si>
  <si>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</si>
  <si>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</si>
  <si>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</si>
  <si>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</si>
  <si>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</si>
  <si>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</si>
  <si>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</si>
  <si>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</si>
  <si>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</si>
  <si>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</si>
  <si>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</si>
  <si>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</si>
  <si>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</si>
  <si>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</si>
  <si>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</si>
  <si>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</si>
  <si>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</si>
  <si>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</si>
  <si>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</si>
  <si>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</si>
  <si>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</si>
  <si>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</si>
  <si>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</si>
  <si>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</si>
  <si>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</si>
  <si>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</si>
  <si>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</si>
  <si>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</si>
  <si>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</si>
  <si>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</si>
  <si>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</si>
  <si>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</si>
  <si>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</si>
  <si>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</si>
  <si>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</si>
  <si>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</si>
  <si>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</si>
  <si>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</si>
  <si>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</si>
  <si>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</si>
  <si>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</si>
  <si>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</si>
  <si>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</si>
  <si>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</si>
  <si>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</si>
  <si>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</si>
  <si>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</si>
  <si>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</si>
  <si>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</si>
  <si>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</si>
  <si>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</si>
  <si>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</si>
  <si>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</si>
  <si>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</si>
  <si>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</si>
  <si>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</si>
  <si>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</si>
  <si>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</si>
  <si>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</si>
  <si>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</si>
  <si>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</si>
  <si>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</si>
  <si>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</si>
  <si>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</si>
  <si>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</si>
  <si>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</si>
  <si>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</si>
  <si>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</si>
  <si>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</si>
  <si>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</si>
  <si>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</si>
  <si>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</si>
  <si>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</si>
  <si>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</si>
  <si>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</si>
  <si>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</si>
  <si>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</si>
  <si>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</si>
  <si>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</si>
  <si>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</si>
  <si>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</si>
  <si>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</si>
  <si>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</si>
  <si>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</si>
  <si>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</si>
  <si>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</si>
  <si>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</si>
  <si>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</si>
  <si>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</si>
  <si>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</si>
  <si>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</si>
  <si>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</si>
  <si>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</si>
  <si>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</si>
  <si>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</si>
  <si>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</si>
  <si>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</si>
  <si>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</si>
  <si>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</si>
  <si>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</si>
  <si>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</si>
  <si>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</si>
  <si>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</si>
  <si>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</si>
  <si>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</si>
  <si>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</si>
  <si>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</si>
  <si>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</si>
  <si>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</si>
  <si>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</si>
  <si>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</si>
  <si>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</si>
  <si>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</si>
  <si>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</si>
  <si>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</si>
  <si>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</si>
  <si>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</si>
  <si>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</si>
  <si>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</si>
  <si>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</si>
  <si>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</si>
  <si>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</si>
  <si>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</si>
  <si>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</si>
  <si>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</si>
  <si>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</si>
  <si>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</si>
  <si>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</si>
  <si>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</si>
  <si>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</si>
  <si>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</si>
  <si>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</si>
  <si>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</si>
  <si>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</si>
  <si>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</si>
  <si>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</si>
  <si>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</si>
  <si>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</si>
  <si>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</si>
  <si>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</si>
  <si>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</si>
  <si>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</si>
  <si>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</si>
  <si>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</si>
  <si>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</si>
  <si>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</si>
  <si>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</si>
  <si>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</si>
  <si>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</si>
  <si>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</si>
  <si>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</si>
  <si>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</si>
  <si>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</si>
  <si>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</si>
  <si>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</si>
  <si>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</si>
  <si>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</si>
  <si>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</si>
  <si>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</si>
  <si>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</si>
  <si>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</si>
  <si>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</si>
  <si>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</si>
  <si>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</si>
  <si>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</si>
  <si>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</si>
  <si>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</si>
  <si>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</si>
  <si>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</si>
  <si>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</si>
  <si>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</si>
  <si>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</si>
  <si>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</si>
  <si>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</si>
  <si>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</si>
  <si>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</si>
  <si>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</si>
  <si>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</si>
  <si>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</si>
  <si>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</si>
  <si>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</si>
  <si>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</si>
  <si>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</si>
  <si>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</si>
  <si>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</si>
  <si>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</si>
  <si>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</si>
  <si>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</si>
  <si>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</si>
  <si>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</si>
  <si>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</si>
  <si>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</si>
  <si>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</si>
  <si>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</si>
  <si>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</si>
  <si>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</si>
  <si>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</si>
  <si>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</si>
  <si>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</si>
  <si>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</si>
  <si>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</si>
  <si>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</si>
  <si>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</si>
  <si>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</si>
  <si>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</si>
  <si>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</si>
  <si>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</si>
  <si>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</si>
  <si>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</si>
  <si>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</si>
  <si>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</si>
  <si>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</si>
  <si>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</si>
  <si>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</si>
  <si>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</si>
  <si>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</si>
  <si>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</si>
  <si>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</si>
  <si>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</si>
  <si>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</si>
  <si>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</si>
  <si>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</si>
  <si>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</si>
  <si>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</si>
  <si>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</si>
  <si>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</si>
  <si>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</si>
  <si>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</si>
  <si>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</si>
  <si>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</si>
  <si>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</si>
  <si>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</si>
  <si>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</si>
  <si>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</si>
  <si>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</si>
  <si>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</si>
  <si>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</si>
  <si>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</si>
  <si>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</si>
  <si>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</si>
  <si>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</si>
  <si>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</si>
  <si>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</si>
  <si>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</si>
  <si>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</si>
  <si>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</si>
  <si>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</si>
  <si>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</si>
  <si>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</si>
  <si>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</si>
  <si>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</si>
  <si>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</si>
  <si>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</si>
  <si>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</si>
  <si>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</si>
  <si>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</si>
  <si>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</si>
  <si>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</si>
  <si>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</si>
  <si>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</si>
  <si>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</si>
  <si>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</si>
  <si>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</si>
  <si>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</si>
  <si>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</si>
  <si>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</si>
  <si>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</si>
  <si>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</si>
  <si>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</si>
  <si>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</si>
  <si>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</si>
  <si>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</si>
  <si>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</si>
  <si>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</si>
  <si>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</si>
  <si>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</si>
  <si>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</si>
  <si>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</si>
  <si>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</si>
  <si>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</si>
  <si>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</si>
  <si>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</si>
  <si>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</si>
  <si>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</si>
  <si>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</si>
  <si>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</si>
  <si>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</si>
  <si>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</si>
  <si>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</si>
  <si>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</si>
  <si>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</si>
  <si>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</si>
  <si>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</si>
  <si>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</si>
  <si>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</si>
  <si>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</si>
  <si>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</si>
  <si>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</si>
  <si>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</si>
  <si>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</si>
  <si>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</si>
  <si>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</si>
  <si>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</si>
  <si>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</si>
  <si>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</si>
  <si>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</si>
  <si>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</si>
  <si>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</si>
  <si>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</si>
  <si>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</si>
  <si>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</si>
  <si>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</si>
  <si>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</si>
  <si>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</si>
  <si>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</si>
  <si>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</si>
  <si>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</si>
  <si>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</si>
  <si>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</si>
  <si>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</si>
  <si>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</si>
  <si>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</si>
  <si>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</si>
  <si>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</si>
  <si>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</si>
  <si>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</si>
  <si>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</si>
  <si>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</si>
  <si>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</si>
  <si>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</si>
  <si>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</si>
  <si>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</si>
  <si>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</si>
  <si>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</si>
  <si>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</si>
  <si>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</si>
  <si>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</si>
  <si>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</si>
  <si>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</si>
  <si>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</si>
  <si>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</si>
  <si>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</si>
  <si>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</si>
  <si>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</si>
  <si>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</si>
  <si>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</si>
  <si>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</si>
  <si>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</si>
  <si>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</si>
  <si>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</si>
  <si>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</si>
  <si>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</si>
  <si>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</si>
  <si>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</si>
  <si>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</si>
  <si>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</si>
  <si>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</si>
  <si>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</si>
  <si>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</si>
  <si>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</si>
  <si>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</si>
  <si>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</si>
  <si>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</si>
  <si>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</si>
  <si>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</si>
  <si>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</si>
  <si>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</si>
  <si>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</si>
  <si>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</si>
  <si>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</si>
  <si>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</si>
  <si>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</si>
  <si>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</si>
  <si>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</si>
  <si>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</si>
  <si>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</si>
  <si>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</si>
  <si>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</si>
  <si>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</si>
  <si>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</si>
  <si>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</si>
  <si>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</si>
  <si>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</si>
  <si>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</si>
  <si>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</si>
  <si>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</si>
  <si>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</si>
  <si>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</si>
  <si>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</si>
  <si>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</si>
  <si>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</si>
  <si>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</si>
  <si>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</si>
  <si>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</si>
  <si>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</si>
  <si>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</si>
  <si>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</si>
  <si>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</si>
  <si>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</si>
  <si>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</si>
  <si>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</si>
  <si>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</si>
  <si>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</si>
  <si>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</si>
  <si>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</si>
  <si>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</si>
  <si>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</si>
  <si>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</si>
  <si>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</si>
  <si>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</si>
  <si>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</si>
  <si>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</si>
  <si>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</si>
  <si>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</si>
  <si>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</si>
  <si>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</si>
  <si>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</si>
  <si>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</si>
  <si>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</si>
  <si>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</si>
  <si>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</si>
  <si>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</si>
  <si>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</si>
  <si>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</si>
  <si>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</si>
  <si>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</si>
  <si>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</si>
  <si>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</si>
  <si>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</si>
  <si>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</si>
  <si>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</si>
  <si>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</si>
  <si>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</si>
  <si>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</si>
  <si>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</si>
  <si>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</si>
  <si>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</si>
  <si>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</si>
  <si>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</si>
  <si>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</si>
  <si>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</si>
  <si>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</si>
  <si>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</si>
  <si>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</si>
  <si>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</si>
  <si>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</si>
  <si>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</si>
  <si>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</si>
  <si>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</si>
  <si>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</si>
  <si>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</si>
  <si>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</si>
  <si>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</si>
  <si>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</si>
  <si>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</si>
  <si>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</si>
  <si>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</si>
  <si>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</si>
  <si>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</si>
  <si>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</si>
  <si>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</si>
  <si>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</si>
  <si>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</si>
  <si>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</si>
  <si>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</si>
  <si>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</si>
  <si>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</si>
  <si>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</si>
  <si>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</si>
  <si>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</si>
  <si>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</si>
  <si>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</si>
  <si>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</si>
  <si>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</si>
  <si>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</si>
  <si>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</si>
  <si>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</si>
  <si>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</si>
  <si>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</si>
  <si>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</si>
  <si>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</si>
  <si>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</si>
  <si>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</si>
  <si>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</si>
  <si>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</si>
  <si>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</si>
  <si>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</si>
  <si>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</si>
  <si>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</si>
  <si>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</si>
  <si>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</si>
  <si>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</si>
  <si>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</si>
  <si>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</si>
  <si>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</si>
  <si>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</si>
  <si>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</si>
  <si>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</si>
  <si>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</si>
  <si>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</si>
  <si>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</si>
  <si>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</si>
  <si>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</si>
  <si>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</si>
  <si>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</si>
  <si>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</si>
  <si>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</si>
  <si>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</si>
  <si>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</si>
  <si>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</si>
  <si>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</si>
  <si>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</si>
  <si>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</si>
  <si>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</si>
  <si>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</si>
  <si>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</si>
  <si>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</si>
  <si>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</si>
  <si>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</si>
  <si>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</si>
  <si>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</si>
  <si>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</si>
  <si>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</si>
  <si>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</si>
  <si>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</si>
  <si>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</si>
  <si>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</si>
  <si>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</si>
  <si>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</si>
  <si>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</si>
  <si>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</si>
  <si>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</si>
  <si>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</si>
  <si>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</si>
  <si>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</si>
  <si>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</si>
  <si>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</si>
  <si>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</si>
  <si>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</si>
  <si>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</si>
  <si>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</si>
  <si>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</si>
  <si>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</si>
  <si>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</si>
  <si>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</si>
  <si>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</si>
  <si>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</si>
  <si>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</si>
  <si>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</si>
  <si>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</si>
  <si>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</si>
  <si>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</si>
  <si>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</si>
  <si>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</si>
  <si>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</si>
  <si>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</si>
  <si>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</si>
  <si>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</si>
  <si>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</si>
  <si>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</si>
  <si>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</si>
  <si>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</si>
  <si>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</si>
  <si>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</si>
  <si>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</si>
  <si>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</si>
  <si>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</si>
  <si>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</si>
  <si>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</si>
  <si>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</si>
  <si>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</si>
  <si>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</si>
  <si>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</si>
  <si>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</si>
  <si>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</si>
  <si>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</si>
  <si>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</si>
  <si>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</si>
  <si>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</si>
  <si>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</si>
  <si>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</si>
  <si>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</si>
  <si>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</si>
  <si>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</si>
  <si>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</si>
  <si>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</si>
  <si>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</si>
  <si>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</si>
  <si>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</si>
  <si>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</si>
  <si>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</si>
  <si>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</si>
  <si>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</si>
  <si>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</si>
  <si>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</si>
  <si>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</si>
  <si>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</si>
  <si>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</si>
  <si>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</si>
  <si>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</si>
  <si>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</si>
  <si>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</si>
  <si>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</si>
  <si>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</si>
  <si>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</si>
  <si>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</si>
  <si>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</si>
  <si>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</si>
  <si>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</si>
  <si>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</si>
  <si>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</si>
  <si>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</si>
  <si>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</si>
  <si>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</si>
  <si>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</si>
  <si>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</si>
  <si>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</si>
  <si>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</si>
  <si>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</si>
  <si>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</si>
  <si>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</si>
  <si>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</si>
  <si>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</si>
  <si>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</si>
  <si>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</si>
  <si>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</si>
  <si>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</si>
  <si>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</si>
  <si>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</si>
  <si>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</si>
  <si>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</si>
  <si>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</si>
  <si>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</si>
  <si>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</si>
  <si>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</si>
  <si>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</si>
  <si>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</si>
  <si>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</si>
  <si>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</si>
  <si>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</si>
  <si>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</si>
  <si>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</si>
  <si>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</si>
  <si>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</si>
  <si>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</si>
  <si>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</si>
  <si>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</si>
  <si>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</si>
  <si>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</si>
  <si>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</si>
  <si>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</si>
  <si>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</si>
  <si>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</si>
  <si>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</si>
  <si>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</si>
  <si>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</si>
  <si>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</si>
  <si>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</si>
  <si>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</si>
  <si>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</si>
  <si>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</si>
  <si>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</si>
  <si>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</si>
  <si>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</si>
  <si>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</si>
  <si>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</si>
  <si>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</si>
  <si>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</si>
  <si>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</si>
  <si>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</si>
  <si>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</si>
  <si>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</si>
  <si>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</si>
  <si>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</si>
  <si>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</si>
  <si>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</si>
  <si>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</si>
  <si>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</si>
  <si>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</si>
  <si>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</si>
  <si>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</si>
  <si>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</si>
  <si>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</si>
  <si>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</si>
  <si>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</si>
  <si>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</si>
  <si>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</si>
  <si>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</si>
  <si>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</si>
  <si>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</si>
  <si>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</si>
  <si>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</si>
  <si>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</si>
  <si>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</si>
  <si>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</si>
  <si>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</si>
  <si>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</si>
  <si>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</si>
  <si>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</si>
  <si>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</si>
  <si>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</si>
  <si>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</si>
  <si>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</si>
  <si>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</si>
  <si>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</si>
  <si>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</si>
  <si>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</si>
  <si>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</si>
  <si>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</si>
  <si>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</si>
  <si>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</si>
  <si>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</si>
  <si>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</si>
  <si>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</si>
  <si>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</si>
  <si>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</si>
  <si>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</si>
  <si>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</si>
  <si>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</si>
  <si>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</si>
  <si>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</si>
  <si>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</si>
  <si>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</si>
  <si>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</si>
  <si>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</si>
  <si>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</si>
  <si>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</si>
  <si>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</si>
  <si>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</si>
  <si>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</si>
  <si>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</si>
  <si>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</si>
  <si>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</si>
  <si>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</si>
  <si>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</si>
  <si>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</si>
  <si>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</si>
  <si>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</si>
  <si>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</si>
  <si>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</si>
  <si>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</si>
  <si>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</si>
  <si>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</si>
  <si>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</si>
  <si>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</si>
  <si>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</si>
  <si>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</si>
  <si>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</si>
  <si>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</si>
  <si>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</si>
  <si>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</si>
  <si>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</si>
  <si>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</si>
  <si>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</si>
  <si>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</si>
  <si>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</si>
  <si>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</si>
  <si>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</si>
  <si>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</si>
  <si>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</si>
  <si>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</si>
  <si>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</si>
  <si>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</si>
  <si>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</si>
  <si>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</si>
  <si>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</si>
  <si>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</si>
  <si>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</si>
  <si>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</si>
  <si>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</si>
  <si>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</si>
  <si>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</si>
  <si>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</si>
  <si>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</si>
  <si>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</si>
  <si>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</si>
  <si>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</si>
  <si>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</si>
  <si>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</si>
  <si>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</si>
  <si>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</si>
  <si>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</si>
  <si>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</si>
  <si>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</si>
  <si>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</si>
  <si>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</si>
  <si>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</si>
  <si>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</si>
  <si>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</si>
  <si>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</si>
  <si>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</si>
  <si>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</si>
  <si>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</si>
  <si>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</si>
  <si>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</si>
  <si>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</si>
  <si>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</si>
  <si>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</si>
  <si>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</si>
  <si>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</si>
  <si>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</si>
  <si>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</si>
  <si>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</si>
  <si>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</si>
  <si>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</si>
  <si>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</si>
  <si>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</si>
  <si>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</si>
  <si>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</si>
  <si>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</si>
  <si>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</si>
  <si>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</si>
  <si>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</si>
  <si>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</si>
  <si>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</si>
  <si>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</si>
  <si>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</si>
  <si>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</si>
  <si>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</si>
  <si>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</si>
  <si>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</si>
  <si>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</si>
  <si>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</si>
  <si>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</si>
  <si>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</si>
  <si>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</si>
  <si>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</si>
  <si>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</si>
  <si>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</si>
  <si>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</si>
  <si>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</si>
  <si>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</si>
  <si>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</si>
  <si>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</si>
  <si>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</si>
  <si>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</si>
  <si>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</si>
  <si>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</si>
  <si>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</si>
  <si>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</si>
  <si>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</si>
  <si>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</si>
  <si>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</si>
  <si>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</si>
  <si>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</si>
  <si>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</si>
  <si>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</si>
  <si>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</si>
  <si>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</si>
  <si>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</si>
  <si>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</si>
  <si>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</si>
  <si>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</si>
  <si>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</si>
  <si>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</si>
  <si>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</si>
  <si>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</si>
  <si>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</si>
  <si>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</si>
  <si>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</si>
  <si>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</si>
  <si>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</si>
  <si>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</si>
  <si>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</si>
  <si>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</si>
  <si>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</si>
  <si>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</si>
  <si>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</si>
  <si>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</si>
  <si>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</si>
  <si>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</si>
  <si>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</si>
  <si>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</si>
  <si>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</si>
  <si>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</si>
  <si>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</si>
  <si>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</si>
  <si>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</si>
  <si>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</si>
  <si>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</si>
  <si>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</si>
  <si>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</si>
  <si>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</si>
  <si>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</si>
  <si>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</si>
  <si>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</si>
  <si>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</si>
  <si>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</si>
  <si>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</si>
  <si>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</si>
  <si>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</si>
  <si>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</si>
  <si>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</si>
  <si>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</si>
  <si>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</si>
  <si>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</si>
  <si>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</si>
  <si>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</si>
  <si>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</si>
  <si>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</si>
  <si>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</si>
  <si>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</si>
  <si>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</si>
  <si>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</si>
  <si>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</si>
  <si>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</si>
  <si>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</si>
  <si>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</si>
  <si>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</si>
  <si>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</si>
  <si>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</si>
  <si>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</si>
  <si>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</si>
  <si>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</si>
  <si>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</si>
  <si>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</si>
  <si>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</si>
  <si>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</si>
  <si>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</si>
  <si>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</si>
  <si>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</si>
  <si>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</si>
  <si>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</si>
  <si>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</si>
  <si>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</si>
  <si>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</si>
  <si>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</si>
  <si>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</si>
  <si>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</si>
  <si>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</si>
  <si>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</si>
  <si>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</si>
  <si>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</si>
  <si>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</si>
  <si>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</si>
  <si>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</si>
  <si>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</si>
  <si>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</si>
  <si>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</si>
  <si>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</si>
  <si>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</si>
  <si>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</si>
  <si>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</si>
  <si>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</si>
  <si>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</si>
  <si>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</si>
  <si>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</si>
  <si>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</si>
  <si>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</si>
  <si>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</si>
  <si>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</si>
  <si>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</si>
  <si>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</si>
  <si>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</si>
  <si>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</si>
  <si>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</si>
  <si>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</si>
  <si>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</si>
  <si>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</si>
  <si>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</si>
  <si>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</si>
  <si>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</si>
  <si>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</si>
  <si>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</si>
  <si>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</si>
  <si>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</si>
  <si>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</si>
  <si>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</si>
  <si>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</si>
  <si>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</si>
  <si>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</si>
  <si>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</si>
  <si>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</si>
  <si>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</si>
  <si>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</si>
  <si>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</si>
  <si>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</si>
  <si>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</si>
  <si>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</si>
  <si>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</si>
  <si>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</si>
  <si>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</si>
  <si>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</si>
  <si>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</si>
  <si>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</si>
  <si>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</si>
  <si>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</si>
  <si>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</si>
  <si>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</si>
  <si>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</si>
  <si>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</si>
  <si>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</si>
  <si>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</si>
  <si>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</si>
  <si>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</si>
  <si>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</si>
  <si>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</si>
  <si>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</si>
  <si>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</si>
  <si>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</si>
  <si>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</si>
  <si>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</si>
  <si>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</si>
  <si>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</si>
  <si>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</si>
  <si>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</si>
  <si>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</si>
  <si>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</si>
  <si>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</si>
  <si>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</si>
  <si>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</si>
  <si>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</si>
  <si>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</si>
  <si>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</si>
  <si>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</si>
  <si>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</si>
  <si>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</si>
  <si>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</si>
  <si>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</si>
  <si>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</si>
  <si>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</si>
  <si>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</si>
  <si>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</si>
  <si>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</si>
  <si>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</si>
  <si>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</si>
  <si>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</si>
  <si>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</si>
  <si>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</si>
  <si>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</si>
  <si>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</si>
  <si>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</si>
  <si>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</si>
  <si>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</si>
  <si>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</si>
  <si>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</si>
  <si>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</si>
  <si>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</si>
  <si>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</si>
  <si>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</si>
  <si>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</si>
  <si>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</si>
  <si>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</si>
  <si>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</si>
  <si>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</si>
  <si>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</si>
  <si>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</si>
  <si>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</si>
  <si>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</si>
  <si>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</si>
  <si>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</si>
  <si>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</si>
  <si>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</si>
  <si>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</si>
  <si>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</si>
  <si>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</si>
  <si>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</si>
  <si>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</si>
  <si>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</si>
  <si>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</si>
  <si>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</si>
  <si>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</si>
  <si>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</si>
  <si>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</si>
  <si>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</si>
  <si>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</si>
  <si>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</si>
  <si>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</si>
  <si>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</si>
  <si>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</si>
  <si>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</si>
  <si>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</si>
  <si>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</si>
  <si>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</si>
  <si>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</si>
  <si>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</si>
  <si>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</si>
  <si>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</si>
  <si>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</si>
  <si>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</si>
  <si>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</si>
  <si>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</si>
  <si>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</si>
  <si>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</si>
  <si>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</si>
  <si>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</si>
  <si>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</si>
  <si>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</si>
  <si>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</si>
  <si>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</si>
  <si>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</si>
  <si>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</si>
  <si>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</si>
  <si>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</si>
  <si>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</si>
  <si>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</si>
  <si>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</si>
  <si>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</si>
  <si>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</si>
  <si>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</si>
  <si>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</si>
  <si>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</si>
  <si>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</si>
  <si>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</si>
  <si>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</si>
  <si>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</si>
  <si>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</si>
  <si>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</si>
  <si>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</si>
  <si>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</si>
  <si>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</si>
  <si>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</si>
  <si>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</si>
  <si>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</si>
  <si>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</si>
  <si>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</si>
  <si>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</si>
  <si>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</si>
  <si>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</si>
  <si>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</si>
  <si>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</si>
  <si>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</si>
  <si>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</si>
  <si>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</si>
  <si>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</si>
  <si>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</si>
  <si>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</si>
  <si>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</si>
  <si>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</si>
  <si>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</si>
  <si>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</si>
  <si>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</si>
  <si>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</si>
  <si>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</si>
  <si>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</si>
  <si>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</si>
  <si>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</si>
  <si>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</si>
  <si>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</si>
  <si>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</si>
  <si>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</si>
  <si>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</si>
  <si>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</si>
  <si>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</si>
  <si>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</si>
  <si>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</si>
  <si>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</si>
  <si>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</si>
  <si>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</si>
  <si>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</si>
  <si>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</si>
  <si>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</si>
  <si>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</si>
  <si>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</si>
  <si>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</si>
  <si>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</si>
  <si>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</si>
  <si>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</si>
  <si>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</si>
  <si>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</si>
  <si>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</si>
  <si>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</si>
  <si>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</si>
  <si>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</si>
  <si>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</si>
  <si>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</si>
  <si>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</si>
  <si>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</si>
  <si>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</si>
  <si>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</si>
  <si>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</si>
  <si>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</si>
  <si>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</si>
  <si>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</si>
  <si>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</si>
  <si>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</si>
  <si>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</si>
  <si>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</si>
  <si>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</si>
  <si>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</si>
  <si>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</si>
  <si>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</si>
  <si>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</si>
  <si>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</si>
  <si>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</si>
  <si>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</si>
  <si>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</si>
  <si>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</si>
  <si>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</si>
  <si>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</si>
  <si>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</si>
  <si>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</si>
  <si>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</si>
  <si>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</si>
  <si>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</si>
  <si>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</si>
  <si>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</si>
  <si>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</si>
  <si>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</si>
  <si>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</si>
  <si>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</si>
  <si>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</si>
  <si>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</si>
  <si>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</si>
  <si>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</si>
  <si>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</si>
  <si>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</si>
  <si>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</si>
  <si>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</si>
  <si>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</si>
  <si>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</si>
  <si>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</si>
  <si>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</si>
  <si>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</si>
  <si>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</si>
  <si>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</si>
  <si>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</si>
  <si>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</si>
  <si>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</si>
  <si>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</si>
  <si>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</si>
  <si>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</si>
  <si>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</si>
  <si>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</si>
  <si>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</si>
  <si>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</si>
  <si>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</si>
  <si>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</si>
  <si>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</si>
  <si>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</si>
  <si>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</si>
  <si>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</si>
  <si>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</si>
  <si>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</si>
  <si>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</si>
  <si>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</si>
  <si>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</si>
  <si>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</si>
  <si>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</si>
  <si>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</si>
  <si>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</si>
  <si>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</si>
  <si>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</si>
  <si>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</si>
  <si>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</si>
  <si>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</si>
  <si>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</si>
  <si>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</si>
  <si>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</si>
  <si>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</si>
  <si>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</si>
  <si>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</si>
  <si>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</si>
  <si>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</si>
  <si>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</si>
  <si>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</si>
  <si>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</si>
  <si>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</si>
  <si>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</si>
  <si>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</si>
  <si>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</si>
  <si>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</si>
  <si>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</si>
  <si>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</si>
  <si>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</si>
  <si>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</si>
  <si>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</si>
  <si>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</si>
  <si>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</si>
  <si>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</si>
  <si>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</si>
  <si>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</si>
  <si>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</si>
  <si>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</si>
  <si>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</si>
  <si>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</si>
  <si>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</si>
  <si>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</si>
  <si>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</si>
  <si>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</si>
  <si>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</si>
  <si>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</si>
  <si>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</si>
  <si>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</si>
  <si>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</si>
  <si>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</si>
  <si>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</si>
  <si>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</si>
  <si>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</si>
  <si>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</si>
  <si>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</si>
  <si>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</si>
  <si>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</si>
  <si>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</si>
  <si>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</si>
  <si>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</si>
  <si>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</si>
  <si>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</si>
  <si>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</si>
  <si>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</si>
  <si>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</si>
  <si>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</si>
  <si>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</si>
  <si>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</si>
  <si>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</si>
  <si>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</si>
  <si>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</si>
  <si>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</si>
  <si>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</si>
  <si>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</si>
  <si>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</si>
  <si>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</si>
  <si>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</si>
  <si>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</si>
  <si>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</si>
  <si>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</si>
  <si>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</si>
  <si>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</si>
  <si>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</si>
  <si>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</si>
  <si>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</si>
  <si>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</si>
  <si>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</si>
  <si>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</si>
  <si>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</si>
  <si>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</si>
  <si>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</si>
  <si>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</si>
  <si>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</si>
  <si>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</si>
  <si>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</si>
  <si>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</si>
  <si>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</si>
  <si>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</si>
  <si>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</si>
  <si>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</si>
  <si>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</si>
  <si>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</si>
  <si>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</si>
  <si>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</si>
  <si>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</si>
  <si>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</si>
  <si>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</si>
  <si>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</si>
  <si>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</si>
  <si>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</si>
  <si>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</si>
  <si>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</si>
  <si>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</si>
  <si>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</si>
  <si>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</si>
  <si>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</si>
  <si>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</si>
  <si>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</si>
  <si>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</si>
  <si>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</si>
  <si>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</si>
  <si>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</si>
  <si>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</si>
  <si>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</si>
  <si>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</si>
  <si>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</si>
  <si>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</si>
  <si>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</si>
  <si>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</si>
  <si>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</si>
  <si>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</si>
  <si>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</si>
  <si>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</si>
  <si>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</si>
  <si>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</si>
  <si>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</si>
  <si>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</si>
  <si>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</si>
  <si>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</si>
  <si>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</si>
  <si>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</si>
  <si>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</si>
  <si>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</si>
  <si>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</si>
  <si>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</si>
  <si>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</si>
  <si>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</si>
  <si>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</si>
  <si>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</si>
  <si>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</si>
  <si>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</si>
  <si>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</si>
  <si>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</si>
  <si>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</si>
  <si>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</si>
  <si>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</si>
  <si>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</si>
  <si>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</si>
  <si>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</si>
  <si>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</si>
  <si>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</si>
  <si>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</si>
  <si>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</si>
  <si>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</si>
  <si>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</si>
  <si>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</si>
  <si>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</si>
  <si>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</si>
  <si>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</si>
  <si>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</si>
  <si>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</si>
  <si>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</si>
  <si>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</si>
  <si>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</si>
  <si>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</si>
  <si>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</si>
  <si>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</si>
  <si>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</si>
  <si>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</si>
  <si>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</si>
  <si>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</si>
  <si>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</si>
  <si>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</si>
  <si>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</si>
  <si>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</si>
  <si>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</si>
  <si>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</si>
  <si>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</si>
  <si>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</si>
  <si>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</si>
  <si>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</si>
  <si>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</si>
  <si>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</si>
  <si>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</si>
  <si>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</si>
  <si>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</si>
  <si>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</si>
  <si>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</si>
  <si>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</si>
  <si>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</si>
  <si>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</si>
  <si>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</si>
  <si>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</si>
  <si>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</si>
  <si>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</si>
  <si>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</si>
  <si>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</si>
  <si>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</si>
  <si>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</si>
  <si>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</si>
  <si>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</si>
  <si>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</si>
  <si>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</si>
  <si>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</si>
  <si>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</si>
  <si>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</si>
  <si>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</si>
  <si>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</si>
  <si>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</si>
  <si>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</si>
  <si>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</si>
  <si>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</si>
  <si>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</si>
  <si>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</si>
  <si>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</si>
  <si>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</si>
  <si>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</si>
  <si>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</si>
  <si>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</si>
  <si>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</si>
  <si>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</si>
  <si>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</si>
  <si>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</si>
  <si>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</si>
  <si>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</si>
  <si>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</si>
  <si>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</si>
  <si>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</si>
  <si>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</si>
  <si>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</si>
  <si>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</si>
  <si>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</si>
  <si>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</si>
  <si>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</si>
  <si>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</si>
  <si>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</si>
  <si>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</si>
  <si>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</si>
  <si>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</si>
  <si>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</si>
  <si>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</si>
  <si>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</si>
  <si>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</si>
  <si>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</si>
  <si>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</si>
  <si>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</si>
  <si>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</si>
  <si>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</si>
  <si>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</si>
  <si>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</si>
  <si>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</si>
  <si>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</si>
  <si>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</si>
  <si>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</si>
  <si>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</si>
  <si>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</si>
  <si>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</si>
  <si>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</si>
  <si>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</si>
  <si>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</si>
  <si>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</si>
  <si>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</si>
  <si>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</si>
  <si>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</si>
  <si>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</si>
  <si>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</si>
  <si>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</si>
  <si>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</si>
  <si>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</si>
  <si>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</si>
  <si>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</si>
  <si>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</si>
  <si>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</si>
  <si>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</si>
  <si>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</si>
  <si>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</si>
  <si>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</si>
  <si>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</si>
  <si>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</si>
  <si>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</si>
  <si>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</si>
  <si>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</si>
  <si>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</si>
  <si>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</si>
  <si>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</si>
  <si>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</si>
  <si>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</si>
  <si>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</si>
  <si>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</si>
  <si>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</si>
  <si>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</si>
  <si>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</si>
  <si>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</si>
  <si>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</si>
  <si>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</si>
  <si>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</si>
  <si>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</si>
  <si>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</si>
  <si>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</si>
  <si>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</si>
  <si>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</si>
  <si>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</si>
  <si>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</si>
  <si>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</si>
  <si>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</si>
  <si>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</si>
  <si>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</si>
  <si>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</si>
  <si>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</si>
  <si>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</si>
  <si>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</si>
  <si>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</si>
  <si>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</si>
  <si>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</si>
  <si>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</si>
  <si>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</si>
  <si>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</si>
  <si>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</si>
  <si>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</si>
  <si>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</si>
  <si>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</si>
  <si>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</si>
  <si>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</si>
  <si>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</si>
  <si>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</si>
  <si>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</si>
  <si>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</si>
  <si>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</si>
  <si>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</si>
  <si>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</si>
  <si>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</si>
  <si>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</si>
  <si>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</si>
  <si>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</si>
  <si>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</si>
  <si>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</si>
  <si>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</si>
  <si>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</si>
  <si>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</si>
  <si>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</si>
  <si>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</si>
  <si>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</si>
  <si>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</si>
  <si>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</si>
  <si>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</si>
  <si>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</si>
  <si>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</si>
  <si>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</si>
  <si>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</si>
  <si>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</si>
  <si>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</si>
  <si>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</si>
  <si>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</si>
  <si>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</si>
  <si>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</si>
  <si>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</si>
  <si>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</si>
  <si>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</si>
  <si>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</si>
  <si>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</si>
  <si>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</si>
  <si>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</si>
  <si>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</si>
  <si>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</si>
  <si>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</si>
  <si>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</si>
  <si>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</si>
  <si>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</si>
  <si>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</si>
  <si>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</si>
  <si>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</si>
  <si>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</si>
  <si>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</si>
  <si>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</si>
  <si>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</si>
  <si>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</si>
  <si>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</si>
  <si>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</si>
  <si>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</si>
  <si>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</si>
  <si>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</si>
  <si>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</si>
  <si>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</si>
  <si>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</si>
  <si>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</si>
  <si>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</si>
  <si>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</si>
  <si>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</si>
  <si>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</si>
  <si>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</si>
  <si>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</si>
  <si>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</si>
  <si>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</si>
  <si>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</si>
  <si>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</si>
  <si>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</si>
  <si>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</si>
  <si>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</si>
  <si>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</si>
  <si>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</si>
  <si>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</si>
  <si>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</si>
  <si>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</si>
  <si>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</si>
  <si>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</si>
  <si>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</si>
  <si>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</si>
  <si>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</si>
  <si>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</si>
  <si>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</si>
  <si>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</si>
  <si>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</si>
  <si>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</si>
  <si>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</si>
  <si>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</si>
  <si>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</si>
  <si>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</si>
  <si>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</si>
  <si>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</si>
  <si>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</si>
  <si>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</si>
  <si>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</si>
  <si>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</si>
  <si>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</si>
  <si>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</si>
  <si>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</si>
  <si>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</si>
  <si>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</si>
  <si>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</si>
  <si>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</si>
  <si>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</si>
  <si>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</si>
  <si>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</si>
  <si>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</si>
  <si>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</si>
  <si>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</si>
  <si>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</si>
  <si>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</si>
  <si>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</si>
  <si>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</si>
  <si>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</si>
  <si>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</si>
  <si>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</si>
  <si>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</si>
  <si>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</si>
  <si>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</si>
  <si>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</si>
  <si>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</si>
  <si>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</si>
  <si>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</si>
  <si>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</si>
  <si>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</si>
  <si>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</si>
  <si>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</si>
  <si>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</si>
  <si>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</si>
  <si>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</si>
  <si>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</si>
  <si>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</si>
  <si>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</si>
  <si>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</si>
  <si>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</si>
  <si>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</si>
  <si>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</si>
  <si>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</si>
  <si>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</si>
  <si>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</si>
  <si>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</si>
  <si>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</si>
  <si>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</si>
  <si>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</si>
  <si>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</si>
  <si>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</si>
  <si>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</si>
  <si>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</si>
  <si>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</si>
  <si>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</si>
  <si>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</si>
  <si>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</si>
  <si>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</si>
  <si>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</si>
  <si>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</si>
  <si>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</si>
  <si>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</si>
  <si>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</si>
  <si>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</si>
  <si>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</si>
  <si>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</si>
  <si>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</si>
  <si>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</si>
  <si>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</si>
  <si>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</si>
  <si>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</si>
  <si>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</si>
  <si>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</si>
  <si>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</si>
  <si>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</si>
  <si>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</si>
  <si>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</si>
  <si>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</si>
  <si>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</si>
  <si>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</si>
  <si>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</si>
  <si>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</si>
  <si>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</si>
  <si>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</si>
  <si>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</si>
  <si>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</si>
  <si>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</si>
  <si>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</si>
  <si>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</si>
  <si>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</si>
  <si>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</si>
  <si>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</si>
  <si>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</si>
  <si>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</si>
  <si>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</si>
  <si>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</si>
  <si>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</si>
  <si>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</si>
  <si>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</si>
  <si>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</si>
  <si>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</si>
  <si>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</si>
  <si>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</si>
  <si>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</si>
  <si>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</si>
  <si>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</si>
  <si>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</si>
  <si>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</si>
  <si>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</si>
  <si>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</si>
  <si>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</si>
  <si>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</si>
  <si>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</si>
  <si>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</si>
  <si>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</si>
  <si>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</si>
  <si>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</si>
  <si>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</si>
  <si>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</si>
  <si>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</si>
  <si>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</si>
  <si>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</si>
  <si>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</si>
  <si>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</si>
  <si>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</si>
  <si>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</si>
  <si>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</si>
  <si>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</si>
  <si>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</si>
  <si>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</si>
  <si>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</si>
  <si>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</si>
  <si>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</si>
  <si>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</si>
  <si>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</si>
  <si>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</si>
  <si>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</si>
  <si>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</si>
  <si>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</si>
  <si>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</si>
  <si>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</si>
  <si>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</si>
  <si>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</si>
  <si>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</si>
  <si>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</si>
  <si>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</si>
  <si>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</si>
  <si>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</si>
  <si>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20 Mins</t>
  </si>
  <si>
    <t xml:space="preserve">EM Team facing access issue as all Road closed </t>
  </si>
  <si>
    <t>EM Team At site checking</t>
  </si>
  <si>
    <t xml:space="preserve"> EM team facing access issue as located in Kodana ( new Mamsha) , no access by care</t>
  </si>
  <si>
    <t>SCECO Blackout in Hajj area Team checking one by one</t>
  </si>
  <si>
    <t>PCM-20251119-00001655</t>
  </si>
  <si>
    <t>team need 10 minutes</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</si>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</sst>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9" totalsRowShown="0" headerRowDxfId="15" dataDxfId="14" headerRowBorderDxfId="12" tableBorderDxfId="13">
  <autoFilter ref="A1:L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317.84180173611094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45980.790227662037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45980.790227662037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45980.790227662037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45980.790227662037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45980.790227662037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45980.790227662037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45980.790227662037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45980.790227662037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45980.790227662037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45980.790227662037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45980.790227662037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45980.790227662037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45980.790227662037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45980.790227662037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45980.790227662037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45980.790227662037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45980.790227662037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45980.790227662037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45980.790227662037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45980.790227662037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45980.790227662037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45980.790227662037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45980.790227662037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45980.790227662037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45980.790227662037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45980.790227662037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45980.790227662037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45980.790227662037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45980.790227662037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45980.790227662037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45980.790227662037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45980.790227662037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45980.790227662037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45980.790227662037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45980.790227662037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45980.790227662037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45980.790227662037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45980.790227662037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45980.790227662037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45980.790227662037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45980.790227662037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45980.790227662037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45980.790227662037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45980.790227662037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45980.790227662037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45980.790227662037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45980.790227662037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45980.790227662037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45980.790227662037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45980.790227662037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45980.790227662037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45980.790227662037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45980.790227662037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45980.790227662037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45980.790227662037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155.7903896990756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45980.790227662037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45980.790227662037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45980.790227662037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45980.790227662037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45980.790227662037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45980.790227662037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45980.790227662037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45980.790227662037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45980.790227662037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45980.790227662037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45980.790227662037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45980.790227662037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45980.790227662037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45980.790227662037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45980.790227662037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45980.790227662037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45980.790227662037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45980.790227662037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45980.790227662037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45980.790227662037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45980.790227662037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45980.790227662037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45980.790227662037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45980.790227662037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45980.790227662037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45980.790227662037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45980.790227662037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45980.790227662037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45980.790227662037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45980.790227662037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45980.790227662037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45980.790227662037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45980.790227662037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45980.790227662037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45980.790227662037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45980.790227662037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45980.790227662037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45980.790227662037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45980.790227662037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45980.790227662037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45980.790227662037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45980.790227662037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45980.790227662037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45980.790227662037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45980.790227662037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45980.790227662037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45980.790227662037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45980.790227662037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45980.790227662037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45980.790227662037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45980.790227662037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45980.790227662037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45980.790227662037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45980.790227662037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45980.790227662037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45980.790227662037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45980.790227662037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45980.790227662037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45980.790227662037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45980.790227662037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45980.790227662037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45980.790227662037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45980.790227662037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45980.790227662037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45980.790227662037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45980.790227662037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45980.790227662037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45980.790227662037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45980.790227662037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45980.790227662037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45980.790227662037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45980.790227662037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45980.790227662037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45980.790227662037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45980.790227662037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45980.790227662037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45980.790227662037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45980.790227662037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45980.790227662037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45980.790227662037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45980.790227662037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45980.790227662037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45980.790227662037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45980.790227662037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45980.790227662037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45980.790227662037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45980.790227662037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45980.790227662037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45980.790227662037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45980.790227662037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45980.790227662037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45980.790227662037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45980.790227662037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45980.790227662037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45980.790227662037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45980.790227662037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45980.790227662037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45980.790227662037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45980.790227662037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45980.790227662037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45980.790227662037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45980.790227662037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45980.790227662037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45980.790227662037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45980.790227662037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45980.790227662037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45980.790227662037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45980.790227662037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45980.790227662037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45980.790227662037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45980.790227662037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45980.790227662037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45980.790227662037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45980.790227662037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45980.790227662037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45980.790227662037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45980.790227662037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45980.790227662037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45980.790227662037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45980.790227662037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45980.790227662037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45980.790227662037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45980.790227662037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45980.790227662037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45980.790227662037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45980.790227662037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45980.790227662037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45980.790227662037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45980.790227662037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45980.790227662037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45980.790227662037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45980.790227662037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45980.790227662037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45980.790227662037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45980.790227662037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45980.790227662037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45980.790227662037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45980.790227662037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45980.790227662037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45980.790227662037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45980.790227662037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45980.790227662037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45980.790227662037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45980.790227662037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45980.790227662037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45980.790227662037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45980.790227662037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45980.790227662037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45980.790227662037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45980.790227662037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45980.790227662037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45980.790227662037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45980.790227662037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45980.790227662037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45980.790227662037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45980.790227662037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45980.790227662037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45980.790227662037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45980.790227662037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45980.790227662037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45980.790227662037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45980.790227662037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45980.790227662037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45980.790227662037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45980.790227662037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45980.790227662037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45980.790227662037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45980.790227662037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45980.790227662037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45980.790227662037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45980.790227662037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45980.790227662037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45980.790227662037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45980.790227662037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45980.790227662037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45980.790227662037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45980.790227662037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45980.790227662037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45980.790227662037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45980.790227662037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45980.790227662037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45980.790227662037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45980.790227662037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45980.790227662037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45980.790227662037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45980.790227662037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45980.790227662037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45980.790227662037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45980.790227662037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45980.790227662037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45980.790227662037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45980.790227662037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45980.790227662037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45980.790227662037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45980.790227662037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45980.790227662037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45980.790227662037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45980.790227662037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45980.790227662037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45980.790227662037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45980.790227662037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45980.790227662037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45980.790227662037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45980.790227662037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45980.790227662037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45980.790227662037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45980.790227662037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45980.790227662037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45980.790227662037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45980.790227662037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45980.790227662037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45980.790227662037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45980.790227662037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45980.790227662037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45980.790227662037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45980.790227662037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45980.790227662037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45980.790227662037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45980.790227662037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45980.790227662037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45980.790227662037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45980.790227662037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45980.790227662037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45980.790227662037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45980.790227662037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45980.790227662037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45980.790227662037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45980.790227662037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45980.790227662037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45980.790227662037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45980.790227662037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45980.790227662037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45980.790227662037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45980.790227662037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45980.790227662037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45980.790227662037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45980.790227662037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45980.790227662037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45980.790227662037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45980.790227662037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45980.790227662037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45980.790227662037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45980.790227662037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45980.790227662037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45980.790227662037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45980.790227662037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45980.790227662037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45980.790227662037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45980.790227662037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45980.790227662037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45980.790227662037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45980.790227662037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45980.790227662037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45980.790227662037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45980.790227662037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45980.790227662037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45980.790227662037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45980.790227662037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45980.790227662037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45980.790227662037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45980.790227662037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45980.790227662037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45980.790227662037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45980.790227662037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45980.790227662037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45980.790227662037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45980.790227662037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45980.790227662037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45980.790227662037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45980.790227662037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45980.790227662037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45980.790227662037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45980.790227662037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45980.790227662037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45980.790227662037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45980.790227662037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45980.790227662037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45980.790227662037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45980.790227662037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45980.790227662037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45980.790227662037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45980.790227662037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45980.790227662037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45980.790227662037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45980.790227662037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45980.790227662037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45980.790227662037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45980.790227662037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45980.790227662037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45980.790227662037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45980.790227662037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45980.790227662037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45980.790227662037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45980.790227662037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45980.790227662037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45980.790227662037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45980.790227662037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45980.790227662037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45980.790227662037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45980.790227662037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45980.790227662037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45980.790227662037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45980.790227662037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45980.790227662037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45980.790227662037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45980.790227662037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45980.790227662037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45980.790227662037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45980.790227662037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45980.790227662037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45980.790227662037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45980.790227662037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45980.790227662037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45980.790227662037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45980.790227662037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45980.790227662037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45980.790227662037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45980.790227662037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45980.790227662037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45980.790227662037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45980.790227662037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45980.790227662037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45980.790227662037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45980.790227662037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45980.790227662037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45980.790227662037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45980.790227662037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45980.790227662037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45980.790227662037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45980.790227662037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45980.790227662037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45980.790227662037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45980.790227662037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45980.790227662037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45980.790227662037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45980.790227662037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45980.790227662037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45980.790227662037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45980.790227662037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45980.790227662037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45980.790227662037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45980.790227662037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45980.790227662037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45980.790227662037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45980.790227662037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45980.790227662037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45980.790227662037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45980.790227662037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45980.790227662037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45980.790227662037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45980.790227662037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45980.790227662037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45980.790227662037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45980.790227662037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45980.790227662037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45980.790227662037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45980.790227662037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45980.790227662037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45980.790227662037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45980.790227662037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45980.790227662037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45980.790227662037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45980.790227662037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45980.790227662037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45980.790227662037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45980.790227662037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45980.790227662037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45980.790227662037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45980.790227662037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45980.790227662037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45980.790227662037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45980.790227662037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45980.790227662037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45980.790227662037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45980.790227662037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45980.790227662037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45980.790227662037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45980.790227662037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45980.790227662037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45980.790227662037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45980.790227662037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45980.790227662037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45980.790227662037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45980.790227662037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45980.790227662037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45980.790227662037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45980.790227662037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45980.790227662037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45980.790227662037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45980.790227662037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45980.790227662037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45980.790227662037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45980.790227662037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45980.790227662037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45980.790227662037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45980.790227662037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45980.790227662037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45980.790227662037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45980.790227662037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45980.790227662037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45980.790227662037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45980.790227662037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45980.790227662037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45980.790227662037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45980.790227662037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45980.790227662037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45980.790227662037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45980.790227662037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45980.790227662037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45980.790227662037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45980.790227662037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45980.790227662037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45980.790227662037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45980.790227662037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45980.790227662037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45980.790227662037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45980.790227662037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45980.790227662037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45980.790227662037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45980.790227662037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45980.790227662037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45980.790227662037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45980.790227662037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45980.790227662037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45980.790227662037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45980.790227662037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45980.790227662037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45980.790227662037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45980.790227662037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45980.790227662037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45980.790227662037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45980.790227662037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45980.790227662037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45980.790227662037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45980.790227662037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45980.790227662037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45980.790227662037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45980.790227662037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45980.790227662037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45980.790227662037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45980.790227662037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45980.790227662037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45980.790227662037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45980.790227662037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45980.790227662037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45980.790227662037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45980.790227662037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45980.790227662037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45980.790227662037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45980.790227662037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45980.790227662037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45980.790227662037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45980.790227662037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45980.790227662037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45980.790227662037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45980.790227662037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45980.790227662037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45980.790227662037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45980.790227662037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45980.790227662037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45980.790227662037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45980.790227662037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45980.790227662037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45980.790227662037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45980.790227662037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45980.790227662037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45980.790227662037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45980.790227662037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45980.790227662037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45980.790227662037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45980.790227662037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45980.790227662037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45980.790227662037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45980.790227662037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45980.790227662037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45980.790227662037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45980.790227662037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45980.790227662037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45980.790227662037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45980.790227662037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45980.790227662037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45980.790227662037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45980.790227662037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45980.790227662037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45980.790227662037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45980.790227662037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45980.790227662037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45980.790227662037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45980.790227662037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45980.790227662037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45980.790227662037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45980.790227662037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45980.790227662037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45980.790227662037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45980.790227662037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45980.790227662037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45980.790227662037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45980.790227662037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45980.790227662037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45980.790227662037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45980.790227662037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45980.790227662037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45980.790227662037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45980.790227662037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45980.790227662037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45980.790227662037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45980.790227662037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45980.790227662037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45980.790227662037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45980.790227662037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45980.790227662037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45980.790227662037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45980.790227662037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45980.790227662037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45980.790227662037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45980.790227662037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45980.790227662037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45980.790227662037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45980.790227662037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45980.790227662037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45980.790227662037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45980.790227662037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45980.790227662037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45980.790227662037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45980.790227662037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45980.790227662037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45980.790227662037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45980.790227662037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45980.790227662037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45980.790227662037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45980.790227662037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45980.790227662037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45980.790227662037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45980.790227662037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45980.790227662037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45980.790227662037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45980.790227662037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45980.790227662037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45980.790227662037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45980.790227662037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45980.790227662037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45980.790227662037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45980.790227662037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45980.790227662037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45980.790227662037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45980.790227662037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45980.790227662037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45980.790227662037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45980.790227662037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45980.790227662037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45980.790227662037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45980.790227662037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45980.790227662037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45980.790227662037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45980.790227662037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45980.790227662037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45980.790227662037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45980.790227662037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45980.790227662037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45980.790227662037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45980.790227662037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45980.790227662037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45980.790227662037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45980.790227662037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45980.790227662037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45980.790227662037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45980.790227662037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45980.790227662037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45980.790227662037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45980.790227662037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45980.790227662037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45980.790227662037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45980.790227662037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45980.790227662037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45980.790227662037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45980.790227662037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45980.790227662037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45980.790227662037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45980.790227662037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45980.790227662037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45980.790227662037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45980.790227662037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45980.790227662037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45980.790227662037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45980.790227662037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45980.790227662037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45980.790227662037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45980.790227662037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45980.790227662037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45980.790227662037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45980.790227662037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45980.790227662037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45980.790227662037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45980.790227662037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45980.790227662037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45980.790227662037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45980.790227662037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45980.790227662037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45980.790227662037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45980.790227662037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45980.790227662037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45980.790227662037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45980.790227662037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45980.790227662037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45980.790227662037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45980.790227662037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45980.790227662037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45980.790227662037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45980.790227662037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45980.790227662037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45980.790227662037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45980.790227662037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45980.790227662037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45980.790227662037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45980.790227662037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45980.790227662037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45980.790227662037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45980.790227662037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45980.790227662037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45980.790227662037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45980.790227662037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45980.790227662037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45980.790227662037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45980.790227662037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45980.790227662037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45980.790227662037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45980.790227662037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45980.790227662037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45980.790227662037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45980.790227662037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45980.790227662037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45980.790227662037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45980.790227662037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45980.790227662037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45980.790227662037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45980.790227662037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45980.790227662037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45980.790227662037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45980.790227662037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45980.790227662037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45980.790227662037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45980.790227662037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45980.790227662037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45980.790227662037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45980.790227662037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45980.790227662037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45980.790227662037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45980.790227662037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45980.790227662037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45980.790227662037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45980.790227662037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45980.790227662037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45980.790227662037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45980.790227662037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45980.790227662037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45980.790227662037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45980.790227662037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45980.790227662037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45980.790227662037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45980.790227662037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45980.790227662037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45980.790227662037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45980.790227662037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45980.790227662037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45980.790227662037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45980.790227662037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45980.790227662037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45980.790227662037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45980.790227662037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45980.790227662037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45980.790227662037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45980.790227662037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45980.790227662037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45980.790227662037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45980.790227662037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45980.790227662037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45980.790227662037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45980.790227662037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45980.790227662037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45980.790227662037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45980.790227662037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45980.790227662037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45980.790227662037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45980.790227662037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45980.790227662037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45980.790227662037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45980.790227662037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45980.790227662037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45980.790227662037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45980.790227662037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45980.790227662037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45980.790227662037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45980.790227662037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45980.790227662037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45980.790227662037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45980.790227662037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45980.790227662037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45980.790227662037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45980.790227662037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45980.790227662037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45980.790227662037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45980.790227662037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45980.790227662037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45980.790227662037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45980.790227662037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45980.790227662037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45980.790227662037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45980.790227662037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45980.790227662037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45980.790227662037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45980.790227662037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45980.790227662037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45980.790227662037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45980.790227662037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45980.790227662037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45980.790227662037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45980.790227662037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45980.790227662037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45980.790227662037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45980.790227662037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45980.790227662037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45980.790227662037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45980.790227662037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45980.790227662037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45980.790227662037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45980.790227662037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45980.790227662037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45980.790227662037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45980.790227662037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45980.790227662037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45980.790227662037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45980.790227662037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45980.790227662037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45980.790227662037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45980.790227662037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45980.790227662037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45980.790227662037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45980.790227662037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45980.790227662037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45980.790227662037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45980.790227662037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45980.790227662037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45980.790227662037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45980.790227662037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45980.790227662037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45980.790227662037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45980.790227662037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45980.790227662037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45980.790227662037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45980.790227662037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45980.790227662037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45980.790227662037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45980.790227662037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45980.790227662037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45980.790227662037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45980.790227662037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45980.790227662037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45980.790227662037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45980.790227662037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45980.790227662037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45980.790227662037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45980.790227662037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45980.790227662037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45980.790227662037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45980.790227662037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45980.790227662037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45980.790227662037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45980.790227662037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45980.790227662037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45980.790227662037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45980.790227662037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45980.790227662037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45980.790227662037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45980.790227662037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45980.790227662037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45980.790227662037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45980.790227662037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45980.790227662037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45980.790227662037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45980.790227662037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45980.790227662037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45980.790227662037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45980.790227662037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45980.790227662037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45980.790227662037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45980.790227662037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45980.790227662037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45980.790227662037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45980.790227662037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45980.790227662037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45980.790227662037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45980.790227662037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45980.790227662037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45980.790227662037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45980.790227662037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45980.790227662037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45980.790227662037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45980.790227662037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45980.790227662037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45980.790227662037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45980.790227662037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45980.790227662037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45980.790227662037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45980.790227662037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45980.790227662037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45980.790227662037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45980.790227662037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45980.790227662037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45980.790227662037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45980.790227662037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45980.790227662037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45980.790227662037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45980.790227662037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45980.790227662037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45980.790227662037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45980.790227662037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45980.790227662037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45980.790227662037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45980.790227662037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45980.790227662037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45980.790227662037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45980.790227662037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45980.790227662037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45980.790227662037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45980.790227662037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45980.790227662037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45980.790227662037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45980.790227662037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45980.790227662037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45980.790227662037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45980.790227662037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45980.790227662037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45980.790227662037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45980.790227662037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45980.790227662037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45980.790227662037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45980.790227662037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45980.790227662037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45980.790227662037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45980.790227662037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45980.790227662037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45980.790227662037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45980.790227662037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45980.790227662037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45980.790227662037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45980.790227662037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45980.790227662037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45980.790227662037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45980.790227662037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45980.790227662037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45980.790227662037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45980.790227662037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45980.790227662037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45980.790227662037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45980.790227662037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45980.790227662037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45980.790227662037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45980.790227662037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45980.790227662037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45980.790227662037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45980.790227662037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45980.790227662037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45980.790227662037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45980.790227662037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45980.790227662037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45980.790227662037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45980.790227662037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45980.790227662037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45980.790227662037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45980.790227662037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45980.790227662037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45980.790227662037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45980.790227662037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45980.790227662037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45980.790227662037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45980.790227662037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45980.790227662037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45980.790227662037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45980.790227662037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45980.790227662037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45980.790227662037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45980.790227662037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45980.790227662037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45980.790227662037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45980.790227662037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45980.790227662037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45980.790227662037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45980.790227662037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45980.790227662037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45980.790227662037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45980.790227662037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45980.790227662037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45980.790227662037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45980.790227662037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45980.790227662037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45980.790227662037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45980.790227662037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45980.790227662037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45980.790227662037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45980.790227662037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45980.790227662037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45980.790227662037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45980.790227662037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45980.790227662037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45980.790227662037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45980.790227662037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45980.790227662037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45980.790227662037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45980.790227662037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45980.790227662037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45980.790227662037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45980.790227662037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45980.790227662037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45980.790227662037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45980.790227662037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45980.790227662037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45980.790227662037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45980.790227662037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45980.790227662037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45980.790227662037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45980.790227662037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45980.790227662037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45980.790227662037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45980.790227662037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45980.790227662037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45980.790227662037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45980.790227662037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45980.790227662037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45980.790227662037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45980.790227662037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45980.790227662037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45980.790227662037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45980.790227662037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45980.790227662037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45980.790227662037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45980.790227662037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45980.790227662037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45980.790227662037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45980.790227662037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45980.790227662037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45980.790227662037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45980.790227662037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45980.790227662037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45980.790227662037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45980.790227662037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45980.790227662037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45980.790227662037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45980.790227662037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45980.790227662037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45980.790227662037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45980.790227662037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45980.790227662037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45980.790227662037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45980.790227662037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45980.790227662037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45980.790227662037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45980.790227662037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45980.790227662037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45980.790227662037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45980.790227662037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45980.790227662037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45980.790227662037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45980.790227662037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45980.790227662037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45980.790227662037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45980.790227662037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45980.790227662037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45980.790227662037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45980.790227662037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45980.790227662037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45980.790227662037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45980.790227662037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45980.790227662037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45980.790227662037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45980.790227662037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45980.790227662037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45980.790227662037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45980.790227662037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45980.790227662037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45980.790227662037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45980.790227662037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45980.790227662037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45980.790227662037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45980.790227662037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45980.790227662037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45980.790227662037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45980.790227662037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45980.790227662037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45980.790227662037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45980.790227662037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45980.790227662037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45980.790227662037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45980.790227662037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45980.790227662037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45980.790227662037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45980.790227662037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45980.790227662037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45980.790227662037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45980.790227662037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45980.790227662037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45980.790227662037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45980.790227662037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45980.790227662037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45980.790227662037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45980.790227662037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45980.790227662037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45980.790227662037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45980.790227662037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45980.790227662037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45980.790227662037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45980.790227662037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45980.790227662037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45980.790227662037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45980.790227662037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45980.790227662037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45980.790227662037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45980.790227662037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45980.790227662037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45980.790227662037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45980.790227662037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45980.790227662037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45980.790227662037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45980.790227662037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45980.790227662037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45980.790227662037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45980.790227662037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45980.790227662037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45980.790227662037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45980.790227662037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45980.790227662037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45980.790227662037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45980.790227662037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45980.790227662037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45980.790227662037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45980.790227662037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45980.790227662037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45980.790227662037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45980.790227662037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45980.790227662037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45980.790227662037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45980.790227662037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45980.790227662037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45980.790227662037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45980.790227662037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45980.790227662037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45980.790227662037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45980.790227662037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45980.790227662037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45980.790227662037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45980.790227662037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45980.790227662037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45980.790227662037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45980.790227662037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45980.790227662037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45980.790227662037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45980.790227662037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45980.790227662037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45980.790227662037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45980.790227662037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45980.790227662037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45980.790227662037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45980.790227662037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45980.790227662037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45980.790227662037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45980.790227662037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45980.790227662037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45980.790227662037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45980.790227662037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45980.790227662037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45980.790227662037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45980.790227662037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45980.790227662037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45980.790227662037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45980.790227662037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45980.790227662037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45980.790227662037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45980.790227662037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45980.790227662037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45980.790227662037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45980.790227662037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45980.790227662037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45980.790227662037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45980.790227662037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45980.790227662037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45980.790227662037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45980.790227662037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45980.790227662037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45980.790227662037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45980.790227662037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45980.790227662037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45980.790227662037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45980.790227662037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45980.790227662037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45980.790227662037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45980.790227662037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45980.790227662037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45980.790227662037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45980.790227662037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45980.790227662037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45980.790227662037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45980.790227662037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45980.790227662037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45980.790227662037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45980.790227662037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45980.790227662037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45980.790227662037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45980.790227662037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45980.790227662037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45980.790227662037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45980.790227662037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45980.790227662037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45980.790227662037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45980.790227662037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45980.790227662037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45980.790227662037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45980.790227662037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45980.790227662037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45980.790227662037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45980.790227662037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45980.790227662037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45980.790227662037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45980.790227662037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45980.790227662037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45980.790227662037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45980.790227662037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45980.790227662037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45980.790227662037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45980.790227662037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45980.790227662037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45980.790227662037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45980.790227662037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45980.790227662037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45980.790227662037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45980.790227662037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45980.790227662037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45980.790227662037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45980.790227662037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45980.790227662037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45980.790227662037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45980.790227662037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45980.790227662037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45980.790227662037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45980.790227662037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45980.790227662037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45980.790227662037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45980.790227662037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45980.790227662037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45980.790227662037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45980.790227662037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45980.790227662037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45980.790227662037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45980.790227662037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45980.790227662037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45980.790227662037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45980.790227662037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45980.790227662037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45980.790227662037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45980.790227662037</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277.30951006944088</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45980.790227662037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45980.790227662037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45980.790227662037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45980.790227662037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45980.790227662037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45980.790227662037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45980.790227662037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45980.790227662037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45980.790227662037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45980.790227662037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45980.790227662037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45980.790227662037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45980.790227662037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45980.790227662037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45980.790227662037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45980.790227662037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45980.790227662037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45980.790227662037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45980.790227662037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45980.790227662037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45980.790227662037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45980.790227662037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45980.790227662037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45980.790227662037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45980.790227662037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45980.790227662037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45980.790227662037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45980.790227662037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45980.790227662037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45980.790227662037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45980.790227662037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45980.790227662037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45980.790227662037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45980.790227662037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45980.790227662037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45980.790227662037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45980.790227662037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45980.790227662037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45980.790227662037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45980.790227662037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45980.790227662037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45980.790227662037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45980.790227662037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45980.790227662037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45980.790227662037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45980.790227662037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45980.790227662037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45980.790227662037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45980.790227662037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45980.790227662037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45980.790227662037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45980.790227662037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45980.790227662037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45980.790227662037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45980.790227662037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45980.790227662037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45980.790227662037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45980.790227662037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45980.790227662037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45980.790227662037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45980.790227662037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45980.790227662037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45980.790227662037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45980.790227662037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45980.790227662037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45980.790227662037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45980.790227662037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45980.790227662037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45980.790227662037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45980.790227662037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45980.790227662037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45980.790227662037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45980.790227662037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45980.790227662037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45980.790227662037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45980.790227662037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45980.790227662037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45980.790227662037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45980.790227662037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45980.790227662037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45980.790227662037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45980.790227662037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45980.790227662037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45980.790227662037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45980.790227662037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45980.790227662037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45980.790227662037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45980.790227662037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45980.790227662037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45980.790227662037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45980.790227662037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45980.790227662037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45980.790227662037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45980.790227662037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45980.790227662037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45980.790227662037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45980.790227662037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45980.790227662037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45980.790227662037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45980.790227662037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45980.790227662037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45980.790227662037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45980.790227662037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45980.790227662037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45980.790227662037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45980.790227662037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45980.790227662037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45980.790227662037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45980.790227662037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45980.790227662037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45980.790227662037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45980.790227662037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45980.790227662037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45980.790227662037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45980.790227662037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45980.790227662037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45980.790227662037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45980.790227662037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45980.790227662037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45980.790227662037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45980.790227662037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45980.790227662037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45980.790227662037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45980.790227662037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45980.790227662037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45980.790227662037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45980.790227662037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45980.790227662037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45980.790227662037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45980.790227662037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45980.790227662037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45980.790227662037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45980.790227662037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45980.790227662037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45980.790227662037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45980.790227662037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45980.790227662037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45980.790227662037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45980.790227662037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45980.790227662037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45980.790227662037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45980.790227662037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45980.790227662037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45980.790227662037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45980.790227662037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45980.790227662037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45980.790227662037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45980.790227662037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45980.790227662037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45980.790227662037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45980.790227662037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45980.790227662037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45980.790227662037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45980.790227662037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45980.790227662037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45980.790227662037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45980.790227662037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45980.790227662037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45980.790227662037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45980.790227662037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45980.790227662037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45980.790227662037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45980.790227662037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45980.790227662037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45980.790227662037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45980.790227662037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45980.790227662037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45980.790227662037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45980.790227662037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45980.790227662037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45980.790227662037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45980.790227662037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45980.790227662037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45980.790227662037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45980.790227662037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45980.790227662037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45980.790227662037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45980.790227662037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45980.790227662037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45980.790227662037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45980.790227662037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45980.790227662037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45980.790227662037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45980.790227662037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45980.790227662037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45980.790227662037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45980.790227662037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45980.790227662037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45980.790227662037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45980.790227662037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45980.790227662037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45980.790227662037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45980.790227662037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45980.790227662037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45980.790227662037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45980.790227662037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45980.790227662037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45980.790227662037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45980.790227662037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45980.790227662037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45980.790227662037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45980.790227662037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45980.790227662037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45980.790227662037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45980.790227662037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45980.790227662037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45980.790227662037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45980.790227662037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45980.790227662037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45980.790227662037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45980.790227662037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45980.790227662037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45980.790227662037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45980.790227662037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45980.790227662037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45980.790227662037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45980.790227662037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45980.790227662037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45980.790227662037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45980.790227662037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45980.790227662037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45980.790227662037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45980.790227662037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45980.790227662037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45980.790227662037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45980.790227662037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45980.790227662037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45980.790227662037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45980.790227662037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45980.790227662037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45980.790227662037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45980.790227662037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45980.790227662037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45980.790227662037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45980.790227662037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45980.790227662037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45980.790227662037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45980.790227662037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45980.790227662037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45980.790227662037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45980.790227662037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45980.790227662037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45980.790227662037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45980.790227662037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45980.790227662037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45980.790227662037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45980.790227662037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45980.790227662037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45980.790227662037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45980.790227662037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45980.790227662037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45980.790227662037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45980.790227662037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45980.790227662037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45980.790227662037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45980.790227662037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45980.790227662037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45980.790227662037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45980.790227662037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45980.790227662037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45980.790227662037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45980.790227662037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45980.790227662037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45980.790227662037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45980.790227662037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45980.790227662037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45980.790227662037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45980.790227662037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45980.790227662037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45980.790227662037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45980.790227662037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45980.790227662037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45980.790227662037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45980.790227662037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45980.790227662037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45980.790227662037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45980.790227662037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45980.790227662037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45980.790227662037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45980.790227662037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45980.790227662037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45980.790227662037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45980.790227662037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45980.790227662037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45980.790227662037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45980.790227662037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45980.790227662037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45980.790227662037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45980.790227662037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45980.790227662037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45980.790227662037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45980.790227662037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45980.790227662037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45980.790227662037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45980.790227662037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45980.790227662037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45980.790227662037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45980.790227662037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45980.790227662037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45980.790227662037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45980.790227662037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45980.790227662037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45980.790227662037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45980.790227662037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45980.790227662037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45980.790227662037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45980.790227662037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45980.790227662037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45980.790227662037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45980.790227662037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45980.790227662037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45980.790227662037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45980.790227662037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45980.790227662037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45980.790227662037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45980.790227662037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45980.790227662037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45980.790227662037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45980.790227662037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45980.790227662037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45980.790227662037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45980.790227662037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45980.790227662037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45980.790227662037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45980.790227662037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45980.790227662037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45980.790227662037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45980.790227662037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45980.790227662037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45980.790227662037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45980.790227662037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45980.790227662037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45980.790227662037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45980.790227662037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45980.790227662037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45980.790227662037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45980.790227662037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45980.790227662037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45980.790227662037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45980.790227662037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45980.790227662037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45980.790227662037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45980.790227662037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45980.790227662037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45980.790227662037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45980.790227662037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45980.790227662037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45980.790227662037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45980.790227662037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45980.790227662037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45980.790227662037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45980.790227662037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45980.790227662037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45980.790227662037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45980.790227662037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45980.790227662037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45980.790227662037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45980.790227662037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45980.790227662037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45980.790227662037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45980.790227662037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45980.790227662037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45980.790227662037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45980.790227662037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45980.790227662037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45980.790227662037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45980.790227662037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45980.790227662037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45980.790227662037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45980.790227662037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45980.790227662037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45980.790227662037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45980.790227662037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45980.790227662037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45980.790227662037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45980.790227662037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45980.790227662037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45980.790227662037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45980.790227662037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45980.790227662037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45980.790227662037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45980.790227662037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45980.790227662037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45980.790227662037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45980.790227662037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45980.790227662037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45980.790227662037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45980.790227662037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45980.790227662037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45980.790227662037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45980.790227662037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45980.790227662037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45980.790227662037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45980.790227662037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45980.790227662037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45980.790227662037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45980.790227662037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45980.790227662037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45980.790227662037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45980.790227662037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45980.790227662037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45980.790227662037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45980.790227662037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45980.790227662037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45980.790227662037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45980.790227662037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45980.790227662037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45980.790227662037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45980.790227662037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45980.790227662037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45980.790227662037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45980.790227662037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45980.790227662037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45980.790227662037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45980.790227662037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45980.790227662037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45980.790227662037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45980.790227662037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45980.790227662037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45980.790227662037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45980.790227662037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45980.790227662037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45980.790227662037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45980.790227662037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45980.790227662037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45980.790227662037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45980.790227662037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45980.790227662037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45980.790227662037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45980.790227662037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45980.790227662037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45980.790227662037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45980.790227662037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45980.790227662037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45980.790227662037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45980.790227662037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45980.790227662037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45980.790227662037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45980.790227662037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45980.790227662037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45980.790227662037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45980.790227662037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45980.790227662037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45980.790227662037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45980.790227662037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45980.790227662037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45980.790227662037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45980.790227662037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45980.790227662037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45980.790227662037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45980.790227662037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45980.790227662037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45980.790227662037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45980.790227662037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45980.790227662037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45980.790227662037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45980.790227662037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45980.790227662037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45980.790227662037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45980.790227662037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45980.790227662037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45980.790227662037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45980.790227662037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45980.790227662037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45980.790227662037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45980.790227662037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45980.790227662037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45980.790227662037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45980.790227662037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45980.790227662037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45980.790227662037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45980.790227662037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45980.790227662037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45980.790227662037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45980.790227662037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45980.790227662037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45980.790227662037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45980.790227662037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45980.790227662037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7"/>
  <sheetViews>
    <sheetView tabSelected="1" workbookViewId="0">
      <selection activeCell="K8" sqref="K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88.958167476848757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54.601350347220432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32.129116550924664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3.2754244212992489</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8.4799421296338551E-2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8.4799421296338551E-2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8.4799421296338551E-2</v>
      </c>
      <c r="H8" s="135">
        <v>45980.697789351849</v>
      </c>
      <c r="I8" s="109" t="str">
        <f>IFERROR(VLOOKUP(D8,DB!A:F,6,0),"")</f>
        <v>SCECO</v>
      </c>
      <c r="J8" s="109" t="str">
        <f>IFERROR(VLOOKUP(D8,DB!A:G,7,0),"")</f>
        <v>Haj Removal</v>
      </c>
      <c r="K8" s="109" t="s">
        <v>39118</v>
      </c>
      <c r="L8" s="109" t="str">
        <f>IFERROR(VLOOKUP(D8,DB!A:I,9,0),"")</f>
        <v>Latis</v>
      </c>
    </row>
    <row r="9" spans="1:13">
      <c r="A9" s="109" t="s">
        <v>39113</v>
      </c>
      <c r="B9" s="109" t="str">
        <f>IFERROR(VLOOKUP(D9,DB!A:K,11,0),"")</f>
        <v>R5</v>
      </c>
      <c r="C9" s="109">
        <v>2</v>
      </c>
      <c r="D9" s="109" t="s">
        <v>38250</v>
      </c>
      <c r="E9" s="109" t="s">
        <v>39115</v>
      </c>
      <c r="F9" s="135">
        <v>45980.705428240741</v>
      </c>
      <c r="G9" s="111">
        <f ca="1">IFERROR(NOW()-F9,"")</f>
        <v>8.4799421296338551E-2</v>
      </c>
      <c r="H9" s="135">
        <v>45980.697789351849</v>
      </c>
      <c r="I9" s="109" t="str">
        <f>IFERROR(VLOOKUP(D9,DB!A:F,6,0),"")</f>
        <v>SCECO</v>
      </c>
      <c r="J9" s="109" t="str">
        <f>IFERROR(VLOOKUP(D9,DB!A:G,7,0),"")</f>
        <v>Haj Removal</v>
      </c>
      <c r="K9" s="109" t="s">
        <v>39119</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8.4799421296338551E-2</v>
      </c>
      <c r="H10" s="135">
        <v>45980.697789351849</v>
      </c>
      <c r="I10" s="109" t="str">
        <f>IFERROR(VLOOKUP(D10,DB!A:F,6,0),"")</f>
        <v>SCECO</v>
      </c>
      <c r="J10" s="109" t="str">
        <f>IFERROR(VLOOKUP(D10,DB!A:G,7,0),"")</f>
        <v>Haj Removal</v>
      </c>
      <c r="K10" s="109" t="s">
        <v>39120</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8.4799421296338551E-2</v>
      </c>
      <c r="H11" s="135">
        <v>45980.697789351849</v>
      </c>
      <c r="I11" s="109" t="str">
        <f>IFERROR(VLOOKUP(D11,DB!A:F,6,0),"")</f>
        <v>SCECO</v>
      </c>
      <c r="J11" s="109" t="str">
        <f>IFERROR(VLOOKUP(D11,DB!A:G,7,0),"")</f>
        <v>Haj Removal</v>
      </c>
      <c r="K11" s="109" t="s">
        <v>39117</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8.4799421296338551E-2</v>
      </c>
      <c r="H12" s="135">
        <v>45980.697789351849</v>
      </c>
      <c r="I12" s="109" t="str">
        <f>IFERROR(VLOOKUP(D12,DB!A:F,6,0),"")</f>
        <v>SCECO</v>
      </c>
      <c r="J12" s="109" t="str">
        <f>IFERROR(VLOOKUP(D12,DB!A:G,7,0),"")</f>
        <v>Haj Removal</v>
      </c>
      <c r="K12" s="109" t="s">
        <v>39120</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8.4799421296338551E-2</v>
      </c>
      <c r="H13" s="135">
        <v>45980.697789351849</v>
      </c>
      <c r="I13" s="109" t="str">
        <f>IFERROR(VLOOKUP(D13,DB!A:F,6,0),"")</f>
        <v>SCECO</v>
      </c>
      <c r="J13" s="109" t="str">
        <f>IFERROR(VLOOKUP(D13,DB!A:G,7,0),"")</f>
        <v>Haj Removal</v>
      </c>
      <c r="K13" s="109" t="s">
        <v>39120</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8.4799421296338551E-2</v>
      </c>
      <c r="H14" s="135">
        <v>45980.697789351849</v>
      </c>
      <c r="I14" s="109" t="str">
        <f>IFERROR(VLOOKUP(D14,DB!A:F,6,0),"")</f>
        <v>SCECO</v>
      </c>
      <c r="J14" s="109" t="str">
        <f>IFERROR(VLOOKUP(D14,DB!A:G,7,0),"")</f>
        <v>Haj Removal</v>
      </c>
      <c r="K14" s="109" t="s">
        <v>39120</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8.4799421296338551E-2</v>
      </c>
      <c r="H15" s="135">
        <v>45980.697789351849</v>
      </c>
      <c r="I15" s="109" t="str">
        <f>IFERROR(VLOOKUP(D15,DB!A:F,6,0),"")</f>
        <v>SCECO</v>
      </c>
      <c r="J15" s="109" t="str">
        <f>IFERROR(VLOOKUP(D15,DB!A:G,7,0),"")</f>
        <v>Haj Removal</v>
      </c>
      <c r="K15" s="109" t="s">
        <v>39119</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8.4799421296338551E-2</v>
      </c>
      <c r="H16" s="135">
        <v>45980.697789351849</v>
      </c>
      <c r="I16" s="109" t="str">
        <f>IFERROR(VLOOKUP(D16,DB!A:F,6,0),"")</f>
        <v>SCECO</v>
      </c>
      <c r="J16" s="109" t="str">
        <f>IFERROR(VLOOKUP(D16,DB!A:G,7,0),"")</f>
        <v>Haj Removal</v>
      </c>
      <c r="K16" s="109" t="s">
        <v>39119</v>
      </c>
      <c r="L16" s="109" t="str">
        <f>IFERROR(VLOOKUP(D16,DB!A:I,9,0),"")</f>
        <v>Latis</v>
      </c>
    </row>
    <row r="17" spans="1:12">
      <c r="A17" s="109"/>
      <c r="B17" s="109" t="str">
        <f>IFERROR(VLOOKUP(D17,DB!A:K,11,0),"")</f>
        <v/>
      </c>
      <c r="C17" s="109"/>
      <c r="D17" s="109"/>
      <c r="E17" s="109"/>
      <c r="F17" s="109"/>
      <c r="G17" s="111">
        <f ca="1">IFERROR(NOW()-F17,"")</f>
        <v>45980.790227662037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45980.790227662037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45980.790227662037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45980.790227662037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45980.790227662037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45980.790227662037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45980.790227662037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45980.790227662037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45980.790227662037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45980.790227662037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45980.790227662037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45980.790227662037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45980.790227662037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45980.790227662037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45980.790227662037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45980.790227662037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45980.790227662037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45980.790227662037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45980.790227662037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45980.790227662037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45980.790227662037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45980.790227662037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45980.790227662037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45980.790227662037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45980.790227662037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45980.790227662037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45980.790227662037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45980.790227662037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45980.790227662037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45980.790227662037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45980.790227662037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45980.790227662037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45980.790227662037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45980.790227662037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45980.790227662037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45980.790227662037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45980.790227662037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45980.790227662037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45980.790227662037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45980.790227662037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45980.790227662037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45980.790227662037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45980.790227662037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45980.790227662037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45980.790227662037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45980.790227662037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45980.790227662037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45980.790227662037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45980.790227662037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45980.790227662037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45980.790227662037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45980.790227662037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45980.790227662037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45980.790227662037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45980.790227662037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45980.790227662037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45980.790227662037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45980.790227662037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45980.790227662037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45980.790227662037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45980.790227662037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45980.790227662037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45980.790227662037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45980.790227662037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45980.790227662037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45980.790227662037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45980.790227662037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45980.790227662037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45980.790227662037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45980.790227662037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45980.790227662037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45980.790227662037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45980.790227662037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45980.790227662037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45980.790227662037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45980.790227662037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45980.790227662037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45980.790227662037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45980.790227662037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45980.790227662037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45980.790227662037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45980.790227662037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45980.790227662037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45980.790227662037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45980.790227662037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45980.790227662037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45980.790227662037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45980.790227662037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45980.790227662037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45980.790227662037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45980.790227662037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45980.790227662037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45980.790227662037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45980.790227662037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45980.790227662037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45980.790227662037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45980.790227662037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45980.790227662037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45980.790227662037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45980.790227662037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45980.790227662037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45980.790227662037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45980.790227662037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45980.790227662037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45980.790227662037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45980.790227662037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45980.790227662037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45980.790227662037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45980.790227662037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45980.790227662037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45980.790227662037</v>
      </c>
      <c r="H127" s="109"/>
      <c r="I127" s="109" t="str">
        <f>IFERROR(VLOOKUP(D127,DB!A:F,6,0),"")</f>
        <v/>
      </c>
      <c r="J127" s="109" t="str">
        <f>IFERROR(VLOOKUP(D127,DB!A:G,7,0),"")</f>
        <v/>
      </c>
      <c r="K127" s="109"/>
      <c r="L127" s="109" t="str">
        <f>IFERROR(VLOOKUP(D127,DB!A:I,9,0),"")</f>
        <v/>
      </c>
    </row>
    <row r="128" spans="1:12">
      <c r="A128" s="138"/>
      <c r="B128" s="138" t="str">
        <f>IFERROR(VLOOKUP(D128,DB!A:K,11,0),"")</f>
        <v/>
      </c>
      <c r="C128" s="138"/>
      <c r="D128" s="138"/>
      <c r="E128" s="138"/>
      <c r="F128" s="139"/>
      <c r="G128" s="111">
        <f ca="1">IFERROR(NOW()-F128,"")</f>
        <v>45980.790227662037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45980.790227662037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45980.790227662037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45980.790227662037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45980.790227662037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45980.790227662037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45980.790227662037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45980.790227662037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45980.790227662037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45980.790227662037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45980.790227662037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45980.790227662037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45980.790227662037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45980.790227662037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45980.790227662037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45980.790227662037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45980.790227662037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45980.790227662037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45980.790227662037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45980.790227662037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45980.790227662037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45980.790227662037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45980.790227662037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45980.790227662037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45980.790227662037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45980.790227662037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45980.790227662037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45980.790227662037</v>
      </c>
      <c r="H155" s="139"/>
      <c r="I155" s="138" t="str">
        <f>IFERROR(VLOOKUP(D155,DB!A:F,6,0),"")</f>
        <v/>
      </c>
      <c r="J155" s="138" t="str">
        <f>IFERROR(VLOOKUP(D155,DB!A:G,7,0),"")</f>
        <v/>
      </c>
      <c r="K155" s="138"/>
      <c r="L155" s="138"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32326</v>
      </c>
      <c r="E2" s="109" t="s">
        <v>39021</v>
      </c>
      <c r="F2" s="121">
        <v>45980.703344907408</v>
      </c>
      <c r="G2" s="104">
        <f t="shared" ref="G2:G25" ca="1" si="0">IFERROR(NOW()-F2,"-")</f>
        <v>8.688275462918682E-2</v>
      </c>
      <c r="H2" s="121">
        <v>45980.703344907408</v>
      </c>
      <c r="I2" s="119" t="str">
        <f>IFERROR(VLOOKUP(D2,DB!A:F,6,0),"")</f>
        <v>SCECO</v>
      </c>
      <c r="J2" s="119" t="str">
        <f>IFERROR(VLOOKUP(D2,DB!A:G,7,0),"")</f>
        <v>Dead</v>
      </c>
      <c r="K2" s="122" t="s">
        <v>39122</v>
      </c>
      <c r="L2" s="123" t="str">
        <f>IFERROR(VLOOKUP(D2,DB!A:I,9,0),"")</f>
        <v>Latis</v>
      </c>
    </row>
    <row r="3" spans="1:16382" ht="31.5" customHeight="1">
      <c r="A3" s="118" t="s">
        <v>39123</v>
      </c>
      <c r="B3" s="119" t="str">
        <f>IFERROR(VLOOKUP(D3,DB!A:K,11,0),"")</f>
        <v>R6</v>
      </c>
      <c r="C3" s="120">
        <v>6</v>
      </c>
      <c r="D3" s="119" t="s">
        <v>31570</v>
      </c>
      <c r="E3" s="109"/>
      <c r="F3" s="121">
        <v>45980.749872685185</v>
      </c>
      <c r="G3" s="104">
        <f t="shared" ca="1" si="0"/>
        <v>4.0354976852540858E-2</v>
      </c>
      <c r="H3" s="121">
        <v>45980.749872685185</v>
      </c>
      <c r="I3" s="119" t="str">
        <f>IFERROR(VLOOKUP(D3,DB!A:F,6,0),"")</f>
        <v>SCECO</v>
      </c>
      <c r="J3" s="119" t="str">
        <f>IFERROR(VLOOKUP(D3,DB!A:G,7,0),"")</f>
        <v>Vandalized</v>
      </c>
      <c r="K3" s="122" t="s">
        <v>39124</v>
      </c>
      <c r="L3" s="123" t="str">
        <f>IFERROR(VLOOKUP(D3,DB!A:I,9,0),"")</f>
        <v>Latis</v>
      </c>
    </row>
    <row r="4" spans="1:16382" ht="31.5" customHeight="1">
      <c r="A4" s="118" t="s">
        <v>39123</v>
      </c>
      <c r="B4" s="119" t="str">
        <f>IFERROR(VLOOKUP(D4,DB!A:K,11,0),"")</f>
        <v>R6</v>
      </c>
      <c r="C4" s="120">
        <v>6</v>
      </c>
      <c r="D4" s="119" t="s">
        <v>32256</v>
      </c>
      <c r="E4" s="109"/>
      <c r="F4" s="121">
        <v>45980.749872685185</v>
      </c>
      <c r="G4" s="104">
        <f t="shared" ca="1" si="0"/>
        <v>4.0354976852540858E-2</v>
      </c>
      <c r="H4" s="121">
        <v>45980.749872685185</v>
      </c>
      <c r="I4" s="119" t="str">
        <f>IFERROR(VLOOKUP(D4,DB!A:F,6,0),"")</f>
        <v>SCECO</v>
      </c>
      <c r="J4" s="119" t="str">
        <f>IFERROR(VLOOKUP(D4,DB!A:G,7,0),"")</f>
        <v>Dead</v>
      </c>
      <c r="K4" s="122" t="s">
        <v>39125</v>
      </c>
      <c r="L4" s="123" t="str">
        <f>IFERROR(VLOOKUP(D4,DB!A:I,9,0),"")</f>
        <v>Latis</v>
      </c>
    </row>
    <row r="5" spans="1:16382" ht="31.5" customHeight="1">
      <c r="A5" s="118"/>
      <c r="B5" s="119" t="str">
        <f>IFERROR(VLOOKUP(D5,DB!A:K,11,0),"")</f>
        <v/>
      </c>
      <c r="C5" s="120"/>
      <c r="D5" s="119"/>
      <c r="E5" s="109"/>
      <c r="F5" s="121"/>
      <c r="G5" s="104">
        <f t="shared" ca="1" si="0"/>
        <v>45980.790227662037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45980.790227662037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45980.790227662037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45980.790227662037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45980.790227662037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45980.790227662037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45980.790227662037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45980.790227662037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45980.790227662037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45980.790227662037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45980.790227662037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45980.790227662037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45980.790227662037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45980.790227662037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45980.790227662037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45980.790227662037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45980.790227662037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45980.790227662037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45980.790227662037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45980.790227662037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45980.790227662037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ref="G26:G59" ca="1" si="1">IFERROR(NOW()-F26,"-")</f>
        <v>45980.790227662037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45980.790227662037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45980.790227662037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45980.790227662037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45980.790227662037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45980.790227662037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45980.790227662037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45980.790227662037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45980.790227662037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45980.790227662037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45980.790227662037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45980.790227662037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45980.790227662037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45980.790227662037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45980.790227662037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45980.790227662037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45980.790227662037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45980.790227662037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45980.790227662037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45980.790227662037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45980.790227662037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45980.790227662037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45980.790227662037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45980.790227662037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45980.790227662037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45980.790227662037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45980.790227662037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45980.790227662037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45980.790227662037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45980.790227662037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45980.790227662037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45980.790227662037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45980.790227662037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45980.790227662037</v>
      </c>
      <c r="H59" s="121"/>
      <c r="I59" s="119" t="str">
        <f>IFERROR(VLOOKUP(D59,DB!A:F,6,0),"")</f>
        <v/>
      </c>
      <c r="J59" s="119" t="str">
        <f>IFERROR(VLOOKUP(D59,DB!A:G,7,0),"")</f>
        <v/>
      </c>
      <c r="K59" s="122"/>
      <c r="L59" s="123" t="str">
        <f>IFERROR(VLOOKUP(D59,DB!A:I,9,0),"")</f>
        <v/>
      </c>
    </row>
  </sheetData>
  <dataValidations count="2">
    <dataValidation allowBlank="1" showInputMessage="1" showErrorMessage="1" sqref="E1" xr:uid="{9E1BC488-8814-4F8A-8DBE-742B3278AB71}"/>
    <dataValidation type="list" allowBlank="1" showInputMessage="1" showErrorMessage="1" sqref="E2:E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2025-11-19T15:58:48Z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